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TRATHANH\LUYEN\NĂM 2024\DỰ ÁN DTTS VÀ MN\VON2024\du an 1. DO,DSX, NSH, CĐNNGHIEP\HO TRO BAO VE RUNG\HO TRO BVRUNG\NGHIỆM THU RỪNG\"/>
    </mc:Choice>
  </mc:AlternateContent>
  <xr:revisionPtr revIDLastSave="0" documentId="13_ncr:1_{82B2010D-D6BC-4E91-A0D2-4CB69D90E172}" xr6:coauthVersionLast="36" xr6:coauthVersionMax="36" xr10:uidLastSave="{00000000-0000-0000-0000-000000000000}"/>
  <bookViews>
    <workbookView xWindow="0" yWindow="0" windowWidth="28800" windowHeight="11655" tabRatio="707" firstSheet="2" activeTab="2" xr2:uid="{00000000-000D-0000-FFFF-FFFF00000000}"/>
  </bookViews>
  <sheets>
    <sheet name="DS" sheetId="23" state="hidden" r:id="rId1"/>
    <sheet name="Toàn huyện" sheetId="22" state="hidden" r:id="rId2"/>
    <sheet name="Biểu 1a" sheetId="17" r:id="rId3"/>
    <sheet name="Biểu 1b" sheetId="2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7" l="1"/>
  <c r="J31" i="17"/>
  <c r="L84" i="24" l="1"/>
  <c r="M84" i="24"/>
  <c r="L19" i="24"/>
  <c r="L23" i="24"/>
  <c r="L27" i="24"/>
  <c r="L31" i="24"/>
  <c r="M29" i="24" s="1"/>
  <c r="L35" i="24"/>
  <c r="M35" i="24" s="1"/>
  <c r="L39" i="24"/>
  <c r="L43" i="24"/>
  <c r="L47" i="24"/>
  <c r="M43" i="24" s="1"/>
  <c r="L51" i="24"/>
  <c r="M51" i="24" s="1"/>
  <c r="L55" i="24"/>
  <c r="L59" i="24"/>
  <c r="L63" i="24"/>
  <c r="L67" i="24"/>
  <c r="L71" i="24"/>
  <c r="L75" i="24"/>
  <c r="L79" i="24"/>
  <c r="L83" i="24"/>
  <c r="M83" i="24" s="1"/>
  <c r="L9" i="24"/>
  <c r="L10" i="24"/>
  <c r="L11" i="24"/>
  <c r="L12" i="24"/>
  <c r="L13" i="24"/>
  <c r="L14" i="24"/>
  <c r="L15" i="24"/>
  <c r="L16" i="24"/>
  <c r="L17" i="24"/>
  <c r="M17" i="24" s="1"/>
  <c r="L18" i="24"/>
  <c r="M18" i="24" s="1"/>
  <c r="L20" i="24"/>
  <c r="L21" i="24"/>
  <c r="L22" i="24"/>
  <c r="L24" i="24"/>
  <c r="L25" i="24"/>
  <c r="L26" i="24"/>
  <c r="L28" i="24"/>
  <c r="M23" i="24" s="1"/>
  <c r="L29" i="24"/>
  <c r="L30" i="24"/>
  <c r="L32" i="24"/>
  <c r="M32" i="24" s="1"/>
  <c r="L33" i="24"/>
  <c r="M33" i="24" s="1"/>
  <c r="L34" i="24"/>
  <c r="M34" i="24" s="1"/>
  <c r="L36" i="24"/>
  <c r="M36" i="24" s="1"/>
  <c r="L37" i="24"/>
  <c r="L38" i="24"/>
  <c r="L40" i="24"/>
  <c r="L41" i="24"/>
  <c r="M37" i="24" s="1"/>
  <c r="L42" i="24"/>
  <c r="M42" i="24" s="1"/>
  <c r="L44" i="24"/>
  <c r="L45" i="24"/>
  <c r="L46" i="24"/>
  <c r="L48" i="24"/>
  <c r="L49" i="24"/>
  <c r="L50" i="24"/>
  <c r="L52" i="24"/>
  <c r="L53" i="24"/>
  <c r="L54" i="24"/>
  <c r="L56" i="24"/>
  <c r="L57" i="24"/>
  <c r="L58" i="24"/>
  <c r="L60" i="24"/>
  <c r="L61" i="24"/>
  <c r="L62" i="24"/>
  <c r="L64" i="24"/>
  <c r="L65" i="24"/>
  <c r="L66" i="24"/>
  <c r="L68" i="24"/>
  <c r="L69" i="24"/>
  <c r="L70" i="24"/>
  <c r="L72" i="24"/>
  <c r="L73" i="24"/>
  <c r="L74" i="24"/>
  <c r="L76" i="24"/>
  <c r="L77" i="24"/>
  <c r="L78" i="24"/>
  <c r="L80" i="24"/>
  <c r="L81" i="24"/>
  <c r="M81" i="24" s="1"/>
  <c r="L82" i="24"/>
  <c r="M82" i="24" s="1"/>
  <c r="L8" i="24"/>
  <c r="I80" i="24"/>
  <c r="H80" i="24"/>
  <c r="G80" i="24"/>
  <c r="F80" i="24"/>
  <c r="F53" i="24"/>
  <c r="F50" i="24"/>
  <c r="F47" i="24"/>
  <c r="F41" i="24"/>
  <c r="F31" i="24"/>
  <c r="F28" i="24"/>
  <c r="F22" i="24"/>
  <c r="F16" i="24"/>
  <c r="M54" i="24" l="1"/>
  <c r="M48" i="24"/>
  <c r="M19" i="24"/>
  <c r="M8" i="24"/>
  <c r="H33" i="17"/>
  <c r="K33" i="17" s="1"/>
  <c r="H48" i="17"/>
  <c r="H29" i="17" l="1"/>
  <c r="J29" i="17" s="1"/>
  <c r="K46" i="17"/>
  <c r="J58" i="17"/>
  <c r="J57" i="17"/>
  <c r="J56" i="17"/>
  <c r="J55" i="17"/>
  <c r="J54" i="17"/>
  <c r="K54" i="17" s="1"/>
  <c r="J53" i="17"/>
  <c r="K53" i="17" s="1"/>
  <c r="J52" i="17"/>
  <c r="J60" i="17" s="1"/>
  <c r="J51" i="17"/>
  <c r="J50" i="17"/>
  <c r="K50" i="17" s="1"/>
  <c r="J49" i="17"/>
  <c r="K49" i="17" s="1"/>
  <c r="J48" i="17"/>
  <c r="J47" i="17"/>
  <c r="K47" i="17" s="1"/>
  <c r="J46" i="17"/>
  <c r="J45" i="17"/>
  <c r="J44" i="17"/>
  <c r="J43" i="17"/>
  <c r="J42" i="17"/>
  <c r="J41" i="17"/>
  <c r="J40" i="17"/>
  <c r="J39" i="17"/>
  <c r="J38" i="17"/>
  <c r="J37" i="17"/>
  <c r="J36" i="17"/>
  <c r="J35" i="17"/>
  <c r="J34" i="17"/>
  <c r="J33" i="17"/>
  <c r="J32" i="17"/>
  <c r="K6" i="17"/>
  <c r="I21" i="17"/>
  <c r="I17" i="17"/>
  <c r="I12" i="17"/>
  <c r="J10" i="17"/>
  <c r="I10" i="17"/>
  <c r="H10" i="17"/>
  <c r="J8" i="17"/>
  <c r="I8" i="17"/>
  <c r="H8" i="17"/>
  <c r="I59" i="17"/>
  <c r="H60" i="17" l="1"/>
  <c r="K34" i="17"/>
  <c r="K31" i="17"/>
  <c r="K30" i="17" s="1"/>
  <c r="K29" i="17" s="1"/>
  <c r="K51" i="17"/>
  <c r="K48" i="17" s="1"/>
  <c r="K57" i="17"/>
  <c r="H7" i="17"/>
  <c r="H6" i="17" s="1"/>
  <c r="J7" i="17"/>
  <c r="J6" i="17" s="1"/>
  <c r="I7" i="17"/>
  <c r="I6" i="17" s="1"/>
  <c r="K60" i="17" l="1"/>
  <c r="O582" i="23"/>
  <c r="M582" i="23" s="1"/>
  <c r="J582" i="23"/>
  <c r="O581" i="23"/>
  <c r="M581" i="23" s="1"/>
  <c r="O580" i="23"/>
  <c r="M580" i="23"/>
  <c r="O577" i="23"/>
  <c r="M577" i="23" s="1"/>
  <c r="O576" i="23"/>
  <c r="M576" i="23" s="1"/>
  <c r="O575" i="23"/>
  <c r="M575" i="23" s="1"/>
  <c r="O574" i="23"/>
  <c r="M574" i="23" s="1"/>
  <c r="O573" i="23"/>
  <c r="M573" i="23" s="1"/>
  <c r="O572" i="23"/>
  <c r="M572" i="23" s="1"/>
  <c r="L571" i="23"/>
  <c r="O571" i="23" s="1"/>
  <c r="K571" i="23"/>
  <c r="N571" i="23" s="1"/>
  <c r="I571" i="23"/>
  <c r="N570" i="23"/>
  <c r="M570" i="23" s="1"/>
  <c r="L569" i="23"/>
  <c r="K569" i="23"/>
  <c r="N569" i="23" s="1"/>
  <c r="M569" i="23" s="1"/>
  <c r="I569" i="23"/>
  <c r="K568" i="23"/>
  <c r="N568" i="23" s="1"/>
  <c r="M568" i="23" s="1"/>
  <c r="K567" i="23"/>
  <c r="N567" i="23" s="1"/>
  <c r="M567" i="23" s="1"/>
  <c r="K566" i="23"/>
  <c r="N566" i="23" s="1"/>
  <c r="M566" i="23" s="1"/>
  <c r="K565" i="23"/>
  <c r="N565" i="23" s="1"/>
  <c r="M565" i="23" s="1"/>
  <c r="K564" i="23"/>
  <c r="N564" i="23" s="1"/>
  <c r="M564" i="23" s="1"/>
  <c r="K563" i="23"/>
  <c r="N563" i="23" s="1"/>
  <c r="M563" i="23" s="1"/>
  <c r="K562" i="23"/>
  <c r="N562" i="23" s="1"/>
  <c r="M562" i="23" s="1"/>
  <c r="K561" i="23"/>
  <c r="N561" i="23" s="1"/>
  <c r="M561" i="23" s="1"/>
  <c r="K560" i="23"/>
  <c r="N560" i="23" s="1"/>
  <c r="M560" i="23" s="1"/>
  <c r="K559" i="23"/>
  <c r="N559" i="23" s="1"/>
  <c r="M559" i="23" s="1"/>
  <c r="K558" i="23"/>
  <c r="K557" i="23"/>
  <c r="N557" i="23" s="1"/>
  <c r="M557" i="23" s="1"/>
  <c r="L556" i="23"/>
  <c r="I556" i="23"/>
  <c r="K555" i="23"/>
  <c r="K554" i="23"/>
  <c r="N554" i="23" s="1"/>
  <c r="M554" i="23" s="1"/>
  <c r="L553" i="23"/>
  <c r="I553" i="23"/>
  <c r="J552" i="23"/>
  <c r="J551" i="23" s="1"/>
  <c r="O550" i="23"/>
  <c r="M550" i="23" s="1"/>
  <c r="L549" i="23"/>
  <c r="K549" i="23"/>
  <c r="K526" i="23" s="1"/>
  <c r="J549" i="23"/>
  <c r="I549" i="23"/>
  <c r="I541" i="23"/>
  <c r="I537" i="23"/>
  <c r="I532" i="23"/>
  <c r="J530" i="23"/>
  <c r="I530" i="23"/>
  <c r="J528" i="23"/>
  <c r="I528" i="23"/>
  <c r="N526" i="23"/>
  <c r="L524" i="23"/>
  <c r="K524" i="23"/>
  <c r="N524" i="23" s="1"/>
  <c r="J524" i="23"/>
  <c r="I524" i="23"/>
  <c r="K522" i="23"/>
  <c r="N522" i="23" s="1"/>
  <c r="J522" i="23"/>
  <c r="I522" i="23"/>
  <c r="N520" i="23"/>
  <c r="M520" i="23" s="1"/>
  <c r="N519" i="23"/>
  <c r="M519" i="23" s="1"/>
  <c r="O518" i="23"/>
  <c r="L518" i="23"/>
  <c r="K518" i="23"/>
  <c r="N518" i="23" s="1"/>
  <c r="M518" i="23" s="1"/>
  <c r="J518" i="23"/>
  <c r="I518" i="23"/>
  <c r="N516" i="23"/>
  <c r="M516" i="23" s="1"/>
  <c r="J516" i="23"/>
  <c r="N515" i="23"/>
  <c r="M515" i="23" s="1"/>
  <c r="J515" i="23"/>
  <c r="N514" i="23"/>
  <c r="M514" i="23" s="1"/>
  <c r="J514" i="23"/>
  <c r="J513" i="23" s="1"/>
  <c r="K513" i="23"/>
  <c r="N513" i="23" s="1"/>
  <c r="M513" i="23" s="1"/>
  <c r="I513" i="23"/>
  <c r="N512" i="23"/>
  <c r="M512" i="23" s="1"/>
  <c r="J512" i="23"/>
  <c r="J511" i="23"/>
  <c r="J510" i="23"/>
  <c r="N509" i="23"/>
  <c r="M509" i="23" s="1"/>
  <c r="J509" i="23"/>
  <c r="N508" i="23"/>
  <c r="M508" i="23" s="1"/>
  <c r="J508" i="23"/>
  <c r="N507" i="23"/>
  <c r="M507" i="23" s="1"/>
  <c r="J507" i="23"/>
  <c r="N506" i="23"/>
  <c r="M506" i="23" s="1"/>
  <c r="J506" i="23"/>
  <c r="N505" i="23"/>
  <c r="M505" i="23" s="1"/>
  <c r="J505" i="23"/>
  <c r="J504" i="23"/>
  <c r="N503" i="23"/>
  <c r="M503" i="23" s="1"/>
  <c r="J503" i="23"/>
  <c r="N502" i="23"/>
  <c r="M502" i="23" s="1"/>
  <c r="J502" i="23"/>
  <c r="N501" i="23"/>
  <c r="M501" i="23" s="1"/>
  <c r="J501" i="23"/>
  <c r="N500" i="23"/>
  <c r="M500" i="23" s="1"/>
  <c r="J500" i="23"/>
  <c r="N499" i="23"/>
  <c r="M499" i="23" s="1"/>
  <c r="J499" i="23"/>
  <c r="N498" i="23"/>
  <c r="M498" i="23" s="1"/>
  <c r="J498" i="23"/>
  <c r="K497" i="23"/>
  <c r="N497" i="23" s="1"/>
  <c r="M497" i="23" s="1"/>
  <c r="I497" i="23"/>
  <c r="N496" i="23"/>
  <c r="M496" i="23" s="1"/>
  <c r="J496" i="23"/>
  <c r="N495" i="23"/>
  <c r="M495" i="23" s="1"/>
  <c r="J495" i="23"/>
  <c r="N494" i="23"/>
  <c r="M494" i="23" s="1"/>
  <c r="J494" i="23"/>
  <c r="N493" i="23"/>
  <c r="M493" i="23" s="1"/>
  <c r="J493" i="23"/>
  <c r="N492" i="23"/>
  <c r="M492" i="23"/>
  <c r="J492" i="23"/>
  <c r="N491" i="23"/>
  <c r="M491" i="23" s="1"/>
  <c r="J491" i="23"/>
  <c r="N490" i="23"/>
  <c r="M490" i="23" s="1"/>
  <c r="J490" i="23"/>
  <c r="N489" i="23"/>
  <c r="M489" i="23" s="1"/>
  <c r="J489" i="23"/>
  <c r="N488" i="23"/>
  <c r="M488" i="23" s="1"/>
  <c r="J488" i="23"/>
  <c r="N487" i="23"/>
  <c r="M487" i="23" s="1"/>
  <c r="J487" i="23"/>
  <c r="N486" i="23"/>
  <c r="M486" i="23" s="1"/>
  <c r="J486" i="23"/>
  <c r="L485" i="23"/>
  <c r="L484" i="23" s="1"/>
  <c r="O484" i="23" s="1"/>
  <c r="K485" i="23"/>
  <c r="I485" i="23"/>
  <c r="I484" i="23" s="1"/>
  <c r="O483" i="23"/>
  <c r="M483" i="23" s="1"/>
  <c r="J483" i="23"/>
  <c r="O482" i="23"/>
  <c r="M482" i="23" s="1"/>
  <c r="J482" i="23"/>
  <c r="L481" i="23"/>
  <c r="O481" i="23" s="1"/>
  <c r="M481" i="23" s="1"/>
  <c r="K481" i="23"/>
  <c r="J481" i="23" s="1"/>
  <c r="I481" i="23"/>
  <c r="N480" i="23"/>
  <c r="M480" i="23" s="1"/>
  <c r="J480" i="23"/>
  <c r="N479" i="23"/>
  <c r="M479" i="23" s="1"/>
  <c r="J479" i="23"/>
  <c r="N478" i="23"/>
  <c r="M478" i="23" s="1"/>
  <c r="J478" i="23"/>
  <c r="N477" i="23"/>
  <c r="M477" i="23" s="1"/>
  <c r="J477" i="23"/>
  <c r="N476" i="23"/>
  <c r="M476" i="23" s="1"/>
  <c r="J476" i="23"/>
  <c r="L475" i="23"/>
  <c r="K475" i="23"/>
  <c r="I475" i="23"/>
  <c r="N474" i="23"/>
  <c r="M474" i="23" s="1"/>
  <c r="J474" i="23"/>
  <c r="N473" i="23"/>
  <c r="M473" i="23" s="1"/>
  <c r="J473" i="23"/>
  <c r="N472" i="23"/>
  <c r="M472" i="23" s="1"/>
  <c r="J472" i="23"/>
  <c r="N471" i="23"/>
  <c r="M471" i="23" s="1"/>
  <c r="J471" i="23"/>
  <c r="N470" i="23"/>
  <c r="M470" i="23" s="1"/>
  <c r="J470" i="23"/>
  <c r="N469" i="23"/>
  <c r="M469" i="23" s="1"/>
  <c r="J469" i="23"/>
  <c r="N468" i="23"/>
  <c r="M468" i="23" s="1"/>
  <c r="J468" i="23"/>
  <c r="L467" i="23"/>
  <c r="K467" i="23"/>
  <c r="N467" i="23" s="1"/>
  <c r="M467" i="23" s="1"/>
  <c r="I467" i="23"/>
  <c r="L461" i="23"/>
  <c r="K461" i="23"/>
  <c r="I461" i="23"/>
  <c r="N460" i="23"/>
  <c r="M460" i="23" s="1"/>
  <c r="J460" i="23"/>
  <c r="N459" i="23"/>
  <c r="M459" i="23" s="1"/>
  <c r="J459" i="23"/>
  <c r="N458" i="23"/>
  <c r="M458" i="23" s="1"/>
  <c r="J458" i="23"/>
  <c r="N457" i="23"/>
  <c r="M457" i="23"/>
  <c r="J457" i="23"/>
  <c r="N456" i="23"/>
  <c r="M456" i="23" s="1"/>
  <c r="J456" i="23"/>
  <c r="N455" i="23"/>
  <c r="M455" i="23" s="1"/>
  <c r="J455" i="23"/>
  <c r="N454" i="23"/>
  <c r="M454" i="23" s="1"/>
  <c r="J454" i="23"/>
  <c r="N453" i="23"/>
  <c r="M453" i="23" s="1"/>
  <c r="J453" i="23"/>
  <c r="N452" i="23"/>
  <c r="M452" i="23" s="1"/>
  <c r="J452" i="23"/>
  <c r="N451" i="23"/>
  <c r="M451" i="23" s="1"/>
  <c r="J451" i="23"/>
  <c r="N450" i="23"/>
  <c r="M450" i="23" s="1"/>
  <c r="J450" i="23"/>
  <c r="N449" i="23"/>
  <c r="M449" i="23" s="1"/>
  <c r="J449" i="23"/>
  <c r="N448" i="23"/>
  <c r="M448" i="23" s="1"/>
  <c r="J448" i="23"/>
  <c r="N447" i="23"/>
  <c r="M447" i="23" s="1"/>
  <c r="J447" i="23"/>
  <c r="N446" i="23"/>
  <c r="M446" i="23" s="1"/>
  <c r="J446" i="23"/>
  <c r="N445" i="23"/>
  <c r="M445" i="23" s="1"/>
  <c r="J445" i="23"/>
  <c r="N444" i="23"/>
  <c r="M444" i="23" s="1"/>
  <c r="J444" i="23"/>
  <c r="N443" i="23"/>
  <c r="M443" i="23" s="1"/>
  <c r="J443" i="23"/>
  <c r="N442" i="23"/>
  <c r="M442" i="23" s="1"/>
  <c r="J442" i="23"/>
  <c r="N441" i="23"/>
  <c r="M441" i="23" s="1"/>
  <c r="J441" i="23"/>
  <c r="N440" i="23"/>
  <c r="M440" i="23" s="1"/>
  <c r="J440" i="23"/>
  <c r="L439" i="23"/>
  <c r="K439" i="23"/>
  <c r="N439" i="23" s="1"/>
  <c r="M439" i="23" s="1"/>
  <c r="I439" i="23"/>
  <c r="N438" i="23"/>
  <c r="M438" i="23" s="1"/>
  <c r="J438" i="23"/>
  <c r="N437" i="23"/>
  <c r="M437" i="23" s="1"/>
  <c r="J437" i="23"/>
  <c r="N436" i="23"/>
  <c r="M436" i="23" s="1"/>
  <c r="J436" i="23"/>
  <c r="N435" i="23"/>
  <c r="M435" i="23" s="1"/>
  <c r="J435" i="23"/>
  <c r="N434" i="23"/>
  <c r="M434" i="23" s="1"/>
  <c r="J434" i="23"/>
  <c r="N433" i="23"/>
  <c r="M433" i="23" s="1"/>
  <c r="J433" i="23"/>
  <c r="N432" i="23"/>
  <c r="M432" i="23" s="1"/>
  <c r="J432" i="23"/>
  <c r="N431" i="23"/>
  <c r="M431" i="23" s="1"/>
  <c r="J431" i="23"/>
  <c r="N430" i="23"/>
  <c r="M430" i="23" s="1"/>
  <c r="J430" i="23"/>
  <c r="N429" i="23"/>
  <c r="M429" i="23" s="1"/>
  <c r="J429" i="23"/>
  <c r="N428" i="23"/>
  <c r="M428" i="23" s="1"/>
  <c r="J428" i="23"/>
  <c r="N427" i="23"/>
  <c r="M427" i="23" s="1"/>
  <c r="J427" i="23"/>
  <c r="L426" i="23"/>
  <c r="K426" i="23"/>
  <c r="N426" i="23" s="1"/>
  <c r="M426" i="23" s="1"/>
  <c r="I426" i="23"/>
  <c r="N403" i="23"/>
  <c r="M403" i="23" s="1"/>
  <c r="J403" i="23"/>
  <c r="N402" i="23"/>
  <c r="M402" i="23" s="1"/>
  <c r="J402" i="23"/>
  <c r="N401" i="23"/>
  <c r="M401" i="23" s="1"/>
  <c r="J401" i="23"/>
  <c r="N400" i="23"/>
  <c r="M400" i="23" s="1"/>
  <c r="J400" i="23"/>
  <c r="N399" i="23"/>
  <c r="M399" i="23" s="1"/>
  <c r="J399" i="23"/>
  <c r="N398" i="23"/>
  <c r="M398" i="23" s="1"/>
  <c r="J398" i="23"/>
  <c r="N397" i="23"/>
  <c r="M397" i="23" s="1"/>
  <c r="J397" i="23"/>
  <c r="N396" i="23"/>
  <c r="M396" i="23" s="1"/>
  <c r="J396" i="23"/>
  <c r="N395" i="23"/>
  <c r="M395" i="23" s="1"/>
  <c r="J395" i="23"/>
  <c r="N394" i="23"/>
  <c r="M394" i="23" s="1"/>
  <c r="J394" i="23"/>
  <c r="N393" i="23"/>
  <c r="M393" i="23" s="1"/>
  <c r="J393" i="23"/>
  <c r="N392" i="23"/>
  <c r="M392" i="23" s="1"/>
  <c r="J392" i="23"/>
  <c r="L391" i="23"/>
  <c r="K391" i="23"/>
  <c r="I391" i="23"/>
  <c r="O388" i="23"/>
  <c r="N388" i="23"/>
  <c r="M388" i="23" s="1"/>
  <c r="L387" i="23"/>
  <c r="O387" i="23" s="1"/>
  <c r="K387" i="23"/>
  <c r="N387" i="23" s="1"/>
  <c r="J387" i="23"/>
  <c r="I387" i="23"/>
  <c r="O386" i="23"/>
  <c r="N386" i="23"/>
  <c r="O385" i="23"/>
  <c r="N385" i="23"/>
  <c r="O384" i="23"/>
  <c r="N384" i="23"/>
  <c r="O383" i="23"/>
  <c r="N383" i="23"/>
  <c r="M383" i="23" s="1"/>
  <c r="O382" i="23"/>
  <c r="N382" i="23"/>
  <c r="M382" i="23" s="1"/>
  <c r="O381" i="23"/>
  <c r="N381" i="23"/>
  <c r="O380" i="23"/>
  <c r="N380" i="23"/>
  <c r="M380" i="23" s="1"/>
  <c r="O379" i="23"/>
  <c r="N379" i="23"/>
  <c r="O378" i="23"/>
  <c r="N378" i="23"/>
  <c r="M378" i="23"/>
  <c r="O377" i="23"/>
  <c r="N377" i="23"/>
  <c r="O376" i="23"/>
  <c r="N376" i="23"/>
  <c r="M376" i="23" s="1"/>
  <c r="O375" i="23"/>
  <c r="N375" i="23"/>
  <c r="O374" i="23"/>
  <c r="N374" i="23"/>
  <c r="O373" i="23"/>
  <c r="M373" i="23" s="1"/>
  <c r="N373" i="23"/>
  <c r="L372" i="23"/>
  <c r="O372" i="23" s="1"/>
  <c r="K372" i="23"/>
  <c r="N372" i="23" s="1"/>
  <c r="M372" i="23" s="1"/>
  <c r="J372" i="23"/>
  <c r="I372" i="23"/>
  <c r="O371" i="23"/>
  <c r="N371" i="23"/>
  <c r="M371" i="23" s="1"/>
  <c r="O370" i="23"/>
  <c r="N370" i="23"/>
  <c r="O369" i="23"/>
  <c r="N369" i="23"/>
  <c r="O368" i="23"/>
  <c r="N368" i="23"/>
  <c r="O367" i="23"/>
  <c r="N367" i="23"/>
  <c r="O366" i="23"/>
  <c r="N366" i="23"/>
  <c r="M366" i="23"/>
  <c r="O365" i="23"/>
  <c r="N365" i="23"/>
  <c r="O364" i="23"/>
  <c r="N364" i="23"/>
  <c r="M364" i="23" s="1"/>
  <c r="O363" i="23"/>
  <c r="N363" i="23"/>
  <c r="O362" i="23"/>
  <c r="N362" i="23"/>
  <c r="O361" i="23"/>
  <c r="N361" i="23"/>
  <c r="O360" i="23"/>
  <c r="N360" i="23"/>
  <c r="O359" i="23"/>
  <c r="N359" i="23"/>
  <c r="O358" i="23"/>
  <c r="N358" i="23"/>
  <c r="O357" i="23"/>
  <c r="M357" i="23" s="1"/>
  <c r="N357" i="23"/>
  <c r="O356" i="23"/>
  <c r="N356" i="23"/>
  <c r="M356" i="23" s="1"/>
  <c r="O355" i="23"/>
  <c r="N355" i="23"/>
  <c r="O354" i="23"/>
  <c r="N354" i="23"/>
  <c r="O353" i="23"/>
  <c r="N353" i="23"/>
  <c r="O352" i="23"/>
  <c r="N352" i="23"/>
  <c r="O351" i="23"/>
  <c r="N351" i="23"/>
  <c r="O350" i="23"/>
  <c r="N350" i="23"/>
  <c r="O349" i="23"/>
  <c r="N349" i="23"/>
  <c r="M349" i="23" s="1"/>
  <c r="L348" i="23"/>
  <c r="O348" i="23" s="1"/>
  <c r="K348" i="23"/>
  <c r="J348" i="23"/>
  <c r="I348" i="23"/>
  <c r="O347" i="23"/>
  <c r="N347" i="23"/>
  <c r="O346" i="23"/>
  <c r="N346" i="23"/>
  <c r="O345" i="23"/>
  <c r="N345" i="23"/>
  <c r="O344" i="23"/>
  <c r="N344" i="23"/>
  <c r="O343" i="23"/>
  <c r="N343" i="23"/>
  <c r="O342" i="23"/>
  <c r="N342" i="23"/>
  <c r="O341" i="23"/>
  <c r="N341" i="23"/>
  <c r="O340" i="23"/>
  <c r="N340" i="23"/>
  <c r="M340" i="23"/>
  <c r="O339" i="23"/>
  <c r="N339" i="23"/>
  <c r="O338" i="23"/>
  <c r="N338" i="23"/>
  <c r="O337" i="23"/>
  <c r="N337" i="23"/>
  <c r="O336" i="23"/>
  <c r="N336" i="23"/>
  <c r="O335" i="23"/>
  <c r="N335" i="23"/>
  <c r="O334" i="23"/>
  <c r="N334" i="23"/>
  <c r="M334" i="23" s="1"/>
  <c r="O333" i="23"/>
  <c r="N333" i="23"/>
  <c r="O332" i="23"/>
  <c r="N332" i="23"/>
  <c r="O331" i="23"/>
  <c r="N331" i="23"/>
  <c r="O330" i="23"/>
  <c r="N330" i="23"/>
  <c r="O329" i="23"/>
  <c r="N329" i="23"/>
  <c r="O328" i="23"/>
  <c r="N328" i="23"/>
  <c r="O327" i="23"/>
  <c r="N327" i="23"/>
  <c r="O326" i="23"/>
  <c r="N326" i="23"/>
  <c r="M326" i="23" s="1"/>
  <c r="O325" i="23"/>
  <c r="N325" i="23"/>
  <c r="O324" i="23"/>
  <c r="N324" i="23"/>
  <c r="M324" i="23" s="1"/>
  <c r="O323" i="23"/>
  <c r="N323" i="23"/>
  <c r="O322" i="23"/>
  <c r="N322" i="23"/>
  <c r="O321" i="23"/>
  <c r="N321" i="23"/>
  <c r="O320" i="23"/>
  <c r="N320" i="23"/>
  <c r="M320" i="23"/>
  <c r="O319" i="23"/>
  <c r="N319" i="23"/>
  <c r="O318" i="23"/>
  <c r="N318" i="23"/>
  <c r="M318" i="23" s="1"/>
  <c r="O317" i="23"/>
  <c r="N317" i="23"/>
  <c r="O316" i="23"/>
  <c r="N316" i="23"/>
  <c r="M316" i="23" s="1"/>
  <c r="O315" i="23"/>
  <c r="N315" i="23"/>
  <c r="M315" i="23" s="1"/>
  <c r="O314" i="23"/>
  <c r="N314" i="23"/>
  <c r="O313" i="23"/>
  <c r="N313" i="23"/>
  <c r="M313" i="23" s="1"/>
  <c r="O312" i="23"/>
  <c r="N312" i="23"/>
  <c r="O311" i="23"/>
  <c r="N311" i="23"/>
  <c r="O310" i="23"/>
  <c r="N310" i="23"/>
  <c r="O309" i="23"/>
  <c r="N309" i="23"/>
  <c r="M309" i="23"/>
  <c r="O308" i="23"/>
  <c r="N308" i="23"/>
  <c r="O307" i="23"/>
  <c r="N307" i="23"/>
  <c r="M307" i="23" s="1"/>
  <c r="O306" i="23"/>
  <c r="N306" i="23"/>
  <c r="O305" i="23"/>
  <c r="N305" i="23"/>
  <c r="O304" i="23"/>
  <c r="N304" i="23"/>
  <c r="O303" i="23"/>
  <c r="N303" i="23"/>
  <c r="O302" i="23"/>
  <c r="M302" i="23" s="1"/>
  <c r="N302" i="23"/>
  <c r="O301" i="23"/>
  <c r="N301" i="23"/>
  <c r="M301" i="23" s="1"/>
  <c r="O300" i="23"/>
  <c r="N300" i="23"/>
  <c r="O299" i="23"/>
  <c r="N299" i="23"/>
  <c r="L298" i="23"/>
  <c r="O298" i="23" s="1"/>
  <c r="K298" i="23"/>
  <c r="N298" i="23" s="1"/>
  <c r="J298" i="23"/>
  <c r="I298" i="23"/>
  <c r="O297" i="23"/>
  <c r="N297" i="23"/>
  <c r="O296" i="23"/>
  <c r="N296" i="23"/>
  <c r="O295" i="23"/>
  <c r="N295" i="23"/>
  <c r="O294" i="23"/>
  <c r="N294" i="23"/>
  <c r="O293" i="23"/>
  <c r="N293" i="23"/>
  <c r="M293" i="23"/>
  <c r="O292" i="23"/>
  <c r="N292" i="23"/>
  <c r="O291" i="23"/>
  <c r="N291" i="23"/>
  <c r="M291" i="23" s="1"/>
  <c r="O290" i="23"/>
  <c r="N290" i="23"/>
  <c r="O289" i="23"/>
  <c r="N289" i="23"/>
  <c r="O288" i="23"/>
  <c r="N288" i="23"/>
  <c r="L287" i="23"/>
  <c r="O287" i="23" s="1"/>
  <c r="K287" i="23"/>
  <c r="N287" i="23" s="1"/>
  <c r="J287" i="23"/>
  <c r="J286" i="23" s="1"/>
  <c r="J285" i="23" s="1"/>
  <c r="I287" i="23"/>
  <c r="O284" i="23"/>
  <c r="M284" i="23" s="1"/>
  <c r="J284" i="23"/>
  <c r="O283" i="23"/>
  <c r="M283" i="23" s="1"/>
  <c r="J283" i="23"/>
  <c r="O282" i="23"/>
  <c r="M282" i="23" s="1"/>
  <c r="J282" i="23"/>
  <c r="L281" i="23"/>
  <c r="O281" i="23" s="1"/>
  <c r="M281" i="23" s="1"/>
  <c r="K281" i="23"/>
  <c r="I281" i="23"/>
  <c r="N280" i="23"/>
  <c r="M280" i="23" s="1"/>
  <c r="J280" i="23"/>
  <c r="L279" i="23"/>
  <c r="K279" i="23"/>
  <c r="N279" i="23" s="1"/>
  <c r="M279" i="23" s="1"/>
  <c r="I279" i="23"/>
  <c r="N278" i="23"/>
  <c r="M278" i="23" s="1"/>
  <c r="J278" i="23"/>
  <c r="N277" i="23"/>
  <c r="M277" i="23" s="1"/>
  <c r="J277" i="23"/>
  <c r="N276" i="23"/>
  <c r="M276" i="23" s="1"/>
  <c r="J276" i="23"/>
  <c r="N275" i="23"/>
  <c r="M275" i="23" s="1"/>
  <c r="J275" i="23"/>
  <c r="N274" i="23"/>
  <c r="M274" i="23" s="1"/>
  <c r="J274" i="23"/>
  <c r="N273" i="23"/>
  <c r="M273" i="23"/>
  <c r="J273" i="23"/>
  <c r="N272" i="23"/>
  <c r="M272" i="23" s="1"/>
  <c r="J272" i="23"/>
  <c r="N271" i="23"/>
  <c r="M271" i="23" s="1"/>
  <c r="J271" i="23"/>
  <c r="N270" i="23"/>
  <c r="M270" i="23" s="1"/>
  <c r="J270" i="23"/>
  <c r="L269" i="23"/>
  <c r="K269" i="23"/>
  <c r="N269" i="23" s="1"/>
  <c r="M269" i="23" s="1"/>
  <c r="I269" i="23"/>
  <c r="N268" i="23"/>
  <c r="M268" i="23" s="1"/>
  <c r="J268" i="23"/>
  <c r="N267" i="23"/>
  <c r="M267" i="23" s="1"/>
  <c r="J267" i="23"/>
  <c r="N266" i="23"/>
  <c r="M266" i="23" s="1"/>
  <c r="J266" i="23"/>
  <c r="L265" i="23"/>
  <c r="K265" i="23"/>
  <c r="N265" i="23" s="1"/>
  <c r="M265" i="23" s="1"/>
  <c r="I265" i="23"/>
  <c r="N264" i="23"/>
  <c r="M264" i="23" s="1"/>
  <c r="J264" i="23"/>
  <c r="N263" i="23"/>
  <c r="M263" i="23" s="1"/>
  <c r="J263" i="23"/>
  <c r="N262" i="23"/>
  <c r="M262" i="23" s="1"/>
  <c r="J262" i="23"/>
  <c r="N261" i="23"/>
  <c r="M261" i="23" s="1"/>
  <c r="J261" i="23"/>
  <c r="N260" i="23"/>
  <c r="M260" i="23" s="1"/>
  <c r="J260" i="23"/>
  <c r="N259" i="23"/>
  <c r="M259" i="23" s="1"/>
  <c r="J259" i="23"/>
  <c r="N258" i="23"/>
  <c r="M258" i="23" s="1"/>
  <c r="J258" i="23"/>
  <c r="N257" i="23"/>
  <c r="M257" i="23" s="1"/>
  <c r="J257" i="23"/>
  <c r="N256" i="23"/>
  <c r="M256" i="23" s="1"/>
  <c r="J256" i="23"/>
  <c r="N255" i="23"/>
  <c r="M255" i="23" s="1"/>
  <c r="J255" i="23"/>
  <c r="N254" i="23"/>
  <c r="M254" i="23" s="1"/>
  <c r="J254" i="23"/>
  <c r="N253" i="23"/>
  <c r="M253" i="23" s="1"/>
  <c r="J253" i="23"/>
  <c r="N252" i="23"/>
  <c r="M252" i="23" s="1"/>
  <c r="J252" i="23"/>
  <c r="L251" i="23"/>
  <c r="K251" i="23"/>
  <c r="N251" i="23" s="1"/>
  <c r="M251" i="23" s="1"/>
  <c r="I251" i="23"/>
  <c r="N250" i="23"/>
  <c r="M250" i="23" s="1"/>
  <c r="J250" i="23"/>
  <c r="N249" i="23"/>
  <c r="M249" i="23" s="1"/>
  <c r="J249" i="23"/>
  <c r="N248" i="23"/>
  <c r="M248" i="23" s="1"/>
  <c r="J248" i="23"/>
  <c r="N247" i="23"/>
  <c r="M247" i="23" s="1"/>
  <c r="J247" i="23"/>
  <c r="N246" i="23"/>
  <c r="M246" i="23" s="1"/>
  <c r="J246" i="23"/>
  <c r="N245" i="23"/>
  <c r="M245" i="23" s="1"/>
  <c r="J245" i="23"/>
  <c r="N244" i="23"/>
  <c r="M244" i="23" s="1"/>
  <c r="J244" i="23"/>
  <c r="N243" i="23"/>
  <c r="M243" i="23" s="1"/>
  <c r="J243" i="23"/>
  <c r="N242" i="23"/>
  <c r="M242" i="23" s="1"/>
  <c r="J242" i="23"/>
  <c r="N241" i="23"/>
  <c r="M241" i="23" s="1"/>
  <c r="J241" i="23"/>
  <c r="N240" i="23"/>
  <c r="M240" i="23" s="1"/>
  <c r="J240" i="23"/>
  <c r="N239" i="23"/>
  <c r="M239" i="23" s="1"/>
  <c r="J239" i="23"/>
  <c r="N238" i="23"/>
  <c r="M238" i="23" s="1"/>
  <c r="J238" i="23"/>
  <c r="N237" i="23"/>
  <c r="M237" i="23" s="1"/>
  <c r="J237" i="23"/>
  <c r="L236" i="23"/>
  <c r="K236" i="23"/>
  <c r="N236" i="23" s="1"/>
  <c r="M236" i="23" s="1"/>
  <c r="I236" i="23"/>
  <c r="N235" i="23"/>
  <c r="M235" i="23" s="1"/>
  <c r="J235" i="23"/>
  <c r="N234" i="23"/>
  <c r="M234" i="23" s="1"/>
  <c r="J234" i="23"/>
  <c r="N233" i="23"/>
  <c r="M233" i="23" s="1"/>
  <c r="J233" i="23"/>
  <c r="N232" i="23"/>
  <c r="M232" i="23" s="1"/>
  <c r="J232" i="23"/>
  <c r="N231" i="23"/>
  <c r="M231" i="23" s="1"/>
  <c r="J231" i="23"/>
  <c r="N230" i="23"/>
  <c r="M230" i="23" s="1"/>
  <c r="J230" i="23"/>
  <c r="N229" i="23"/>
  <c r="M229" i="23" s="1"/>
  <c r="J229" i="23"/>
  <c r="N228" i="23"/>
  <c r="M228" i="23" s="1"/>
  <c r="J228" i="23"/>
  <c r="N227" i="23"/>
  <c r="M227" i="23" s="1"/>
  <c r="J227" i="23"/>
  <c r="N226" i="23"/>
  <c r="M226" i="23" s="1"/>
  <c r="J226" i="23"/>
  <c r="K225" i="23"/>
  <c r="N225" i="23" s="1"/>
  <c r="M225" i="23" s="1"/>
  <c r="I225" i="23"/>
  <c r="O222" i="23"/>
  <c r="M222" i="23" s="1"/>
  <c r="J222" i="23"/>
  <c r="O221" i="23"/>
  <c r="M221" i="23" s="1"/>
  <c r="J221" i="23"/>
  <c r="O220" i="23"/>
  <c r="M220" i="23" s="1"/>
  <c r="J220" i="23"/>
  <c r="O219" i="23"/>
  <c r="M219" i="23" s="1"/>
  <c r="J219" i="23"/>
  <c r="O218" i="23"/>
  <c r="M218" i="23" s="1"/>
  <c r="J218" i="23"/>
  <c r="L217" i="23"/>
  <c r="O217" i="23" s="1"/>
  <c r="M217" i="23" s="1"/>
  <c r="K217" i="23"/>
  <c r="I217" i="23"/>
  <c r="N216" i="23"/>
  <c r="M216" i="23" s="1"/>
  <c r="J216" i="23"/>
  <c r="N215" i="23"/>
  <c r="M215" i="23" s="1"/>
  <c r="J215" i="23"/>
  <c r="L214" i="23"/>
  <c r="K214" i="23"/>
  <c r="N214" i="23" s="1"/>
  <c r="M214" i="23" s="1"/>
  <c r="I214" i="23"/>
  <c r="N213" i="23"/>
  <c r="M213" i="23"/>
  <c r="J213" i="23"/>
  <c r="N212" i="23"/>
  <c r="M212" i="23" s="1"/>
  <c r="J212" i="23"/>
  <c r="N211" i="23"/>
  <c r="M211" i="23" s="1"/>
  <c r="J211" i="23"/>
  <c r="N210" i="23"/>
  <c r="M210" i="23" s="1"/>
  <c r="J210" i="23"/>
  <c r="N209" i="23"/>
  <c r="M209" i="23" s="1"/>
  <c r="J209" i="23"/>
  <c r="N208" i="23"/>
  <c r="M208" i="23" s="1"/>
  <c r="J208" i="23"/>
  <c r="N207" i="23"/>
  <c r="M207" i="23" s="1"/>
  <c r="J207" i="23"/>
  <c r="N206" i="23"/>
  <c r="M206" i="23" s="1"/>
  <c r="J206" i="23"/>
  <c r="N205" i="23"/>
  <c r="M205" i="23" s="1"/>
  <c r="J205" i="23"/>
  <c r="N204" i="23"/>
  <c r="M204" i="23" s="1"/>
  <c r="J204" i="23"/>
  <c r="N203" i="23"/>
  <c r="M203" i="23" s="1"/>
  <c r="J203" i="23"/>
  <c r="N202" i="23"/>
  <c r="M202" i="23" s="1"/>
  <c r="J202" i="23"/>
  <c r="L201" i="23"/>
  <c r="K201" i="23"/>
  <c r="N201" i="23" s="1"/>
  <c r="M201" i="23" s="1"/>
  <c r="I201" i="23"/>
  <c r="N200" i="23"/>
  <c r="M200" i="23" s="1"/>
  <c r="J200" i="23"/>
  <c r="N199" i="23"/>
  <c r="M199" i="23" s="1"/>
  <c r="J199" i="23"/>
  <c r="N198" i="23"/>
  <c r="M198" i="23"/>
  <c r="J198" i="23"/>
  <c r="N197" i="23"/>
  <c r="M197" i="23" s="1"/>
  <c r="J197" i="23"/>
  <c r="N196" i="23"/>
  <c r="M196" i="23" s="1"/>
  <c r="J196" i="23"/>
  <c r="N195" i="23"/>
  <c r="M195" i="23" s="1"/>
  <c r="J195" i="23"/>
  <c r="N194" i="23"/>
  <c r="M194" i="23" s="1"/>
  <c r="J194" i="23"/>
  <c r="N193" i="23"/>
  <c r="M193" i="23" s="1"/>
  <c r="J193" i="23"/>
  <c r="N192" i="23"/>
  <c r="M192" i="23" s="1"/>
  <c r="J192" i="23"/>
  <c r="N191" i="23"/>
  <c r="M191" i="23" s="1"/>
  <c r="J191" i="23"/>
  <c r="N190" i="23"/>
  <c r="M190" i="23" s="1"/>
  <c r="J190" i="23"/>
  <c r="N189" i="23"/>
  <c r="M189" i="23" s="1"/>
  <c r="J189" i="23"/>
  <c r="N188" i="23"/>
  <c r="M188" i="23" s="1"/>
  <c r="J188" i="23"/>
  <c r="N187" i="23"/>
  <c r="M187" i="23" s="1"/>
  <c r="J187" i="23"/>
  <c r="N186" i="23"/>
  <c r="M186" i="23" s="1"/>
  <c r="J186" i="23"/>
  <c r="N182" i="23"/>
  <c r="M182" i="23" s="1"/>
  <c r="J182" i="23"/>
  <c r="N181" i="23"/>
  <c r="M181" i="23" s="1"/>
  <c r="J181" i="23"/>
  <c r="N180" i="23"/>
  <c r="M180" i="23" s="1"/>
  <c r="J180" i="23"/>
  <c r="N179" i="23"/>
  <c r="M179" i="23" s="1"/>
  <c r="J179" i="23"/>
  <c r="L178" i="23"/>
  <c r="K178" i="23"/>
  <c r="N178" i="23" s="1"/>
  <c r="M178" i="23" s="1"/>
  <c r="I178" i="23"/>
  <c r="N177" i="23"/>
  <c r="M177" i="23" s="1"/>
  <c r="N176" i="23"/>
  <c r="M176" i="23" s="1"/>
  <c r="N175" i="23"/>
  <c r="M175" i="23" s="1"/>
  <c r="N174" i="23"/>
  <c r="M174" i="23" s="1"/>
  <c r="N173" i="23"/>
  <c r="M173" i="23" s="1"/>
  <c r="N172" i="23"/>
  <c r="M172" i="23" s="1"/>
  <c r="N171" i="23"/>
  <c r="M171" i="23" s="1"/>
  <c r="N170" i="23"/>
  <c r="M170" i="23" s="1"/>
  <c r="N169" i="23"/>
  <c r="M169" i="23" s="1"/>
  <c r="N168" i="23"/>
  <c r="M168" i="23" s="1"/>
  <c r="N167" i="23"/>
  <c r="M167" i="23" s="1"/>
  <c r="N166" i="23"/>
  <c r="M166" i="23" s="1"/>
  <c r="N165" i="23"/>
  <c r="M165" i="23" s="1"/>
  <c r="N164" i="23"/>
  <c r="M164" i="23" s="1"/>
  <c r="N163" i="23"/>
  <c r="M163" i="23" s="1"/>
  <c r="N162" i="23"/>
  <c r="M162" i="23" s="1"/>
  <c r="N161" i="23"/>
  <c r="M161" i="23" s="1"/>
  <c r="N160" i="23"/>
  <c r="M160" i="23" s="1"/>
  <c r="N159" i="23"/>
  <c r="M159" i="23" s="1"/>
  <c r="K158" i="23"/>
  <c r="N158" i="23" s="1"/>
  <c r="M158" i="23" s="1"/>
  <c r="J158" i="23"/>
  <c r="I158" i="23"/>
  <c r="N155" i="23"/>
  <c r="M155" i="23" s="1"/>
  <c r="J155" i="23"/>
  <c r="O140" i="23"/>
  <c r="K140" i="23"/>
  <c r="N140" i="23" s="1"/>
  <c r="M140" i="23" s="1"/>
  <c r="I140" i="23"/>
  <c r="N139" i="23"/>
  <c r="M139" i="23" s="1"/>
  <c r="J139" i="23"/>
  <c r="N138" i="23"/>
  <c r="M138" i="23" s="1"/>
  <c r="J138" i="23"/>
  <c r="N137" i="23"/>
  <c r="M137" i="23" s="1"/>
  <c r="J137" i="23"/>
  <c r="N136" i="23"/>
  <c r="M136" i="23" s="1"/>
  <c r="J136" i="23"/>
  <c r="N135" i="23"/>
  <c r="M135" i="23" s="1"/>
  <c r="J135" i="23"/>
  <c r="N134" i="23"/>
  <c r="M134" i="23" s="1"/>
  <c r="J134" i="23"/>
  <c r="N133" i="23"/>
  <c r="M133" i="23" s="1"/>
  <c r="J133" i="23"/>
  <c r="N125" i="23"/>
  <c r="M125" i="23" s="1"/>
  <c r="J125" i="23"/>
  <c r="N124" i="23"/>
  <c r="M124" i="23" s="1"/>
  <c r="J124" i="23"/>
  <c r="N123" i="23"/>
  <c r="M123" i="23" s="1"/>
  <c r="J123" i="23"/>
  <c r="O117" i="23"/>
  <c r="K117" i="23"/>
  <c r="N117" i="23" s="1"/>
  <c r="I117" i="23"/>
  <c r="N116" i="23"/>
  <c r="M116" i="23" s="1"/>
  <c r="J116" i="23"/>
  <c r="N115" i="23"/>
  <c r="M115" i="23" s="1"/>
  <c r="J115" i="23"/>
  <c r="N114" i="23"/>
  <c r="M114" i="23" s="1"/>
  <c r="J114" i="23"/>
  <c r="N113" i="23"/>
  <c r="M113" i="23" s="1"/>
  <c r="J113" i="23"/>
  <c r="N112" i="23"/>
  <c r="M112" i="23" s="1"/>
  <c r="J112" i="23"/>
  <c r="N111" i="23"/>
  <c r="M111" i="23" s="1"/>
  <c r="J111" i="23"/>
  <c r="N109" i="23"/>
  <c r="M109" i="23" s="1"/>
  <c r="J109" i="23"/>
  <c r="N108" i="23"/>
  <c r="M108" i="23" s="1"/>
  <c r="J108" i="23"/>
  <c r="N107" i="23"/>
  <c r="M107" i="23" s="1"/>
  <c r="J107" i="23"/>
  <c r="N106" i="23"/>
  <c r="M106" i="23" s="1"/>
  <c r="J106" i="23"/>
  <c r="N103" i="23"/>
  <c r="M103" i="23" s="1"/>
  <c r="J103" i="23"/>
  <c r="N102" i="23"/>
  <c r="M102" i="23" s="1"/>
  <c r="J102" i="23"/>
  <c r="N101" i="23"/>
  <c r="M101" i="23"/>
  <c r="J101" i="23"/>
  <c r="N100" i="23"/>
  <c r="M100" i="23" s="1"/>
  <c r="J100" i="23"/>
  <c r="N99" i="23"/>
  <c r="M99" i="23" s="1"/>
  <c r="J99" i="23"/>
  <c r="N98" i="23"/>
  <c r="M98" i="23" s="1"/>
  <c r="J98" i="23"/>
  <c r="N97" i="23"/>
  <c r="M97" i="23" s="1"/>
  <c r="J97" i="23"/>
  <c r="O96" i="23"/>
  <c r="K96" i="23"/>
  <c r="N96" i="23" s="1"/>
  <c r="I96" i="23"/>
  <c r="N93" i="23"/>
  <c r="M93" i="23" s="1"/>
  <c r="J93" i="23"/>
  <c r="N92" i="23"/>
  <c r="M92" i="23" s="1"/>
  <c r="J92" i="23"/>
  <c r="N91" i="23"/>
  <c r="M91" i="23" s="1"/>
  <c r="J91" i="23"/>
  <c r="N90" i="23"/>
  <c r="M90" i="23"/>
  <c r="J90" i="23"/>
  <c r="O89" i="23"/>
  <c r="K89" i="23"/>
  <c r="N89" i="23" s="1"/>
  <c r="J89" i="23"/>
  <c r="I89" i="23"/>
  <c r="N88" i="23"/>
  <c r="M88" i="23" s="1"/>
  <c r="J88" i="23"/>
  <c r="N87" i="23"/>
  <c r="M87" i="23" s="1"/>
  <c r="J87" i="23"/>
  <c r="N86" i="23"/>
  <c r="M86" i="23" s="1"/>
  <c r="J86" i="23"/>
  <c r="N85" i="23"/>
  <c r="M85" i="23" s="1"/>
  <c r="J85" i="23"/>
  <c r="N84" i="23"/>
  <c r="M84" i="23" s="1"/>
  <c r="J84" i="23"/>
  <c r="N83" i="23"/>
  <c r="M83" i="23" s="1"/>
  <c r="J83" i="23"/>
  <c r="M82" i="23"/>
  <c r="J82" i="23"/>
  <c r="O81" i="23"/>
  <c r="K81" i="23"/>
  <c r="N81" i="23" s="1"/>
  <c r="M81" i="23" s="1"/>
  <c r="I81" i="23"/>
  <c r="L80" i="23"/>
  <c r="O80" i="23" s="1"/>
  <c r="O79" i="23"/>
  <c r="N79" i="23"/>
  <c r="J79" i="23"/>
  <c r="O78" i="23"/>
  <c r="N78" i="23"/>
  <c r="J78" i="23"/>
  <c r="O77" i="23"/>
  <c r="N77" i="23"/>
  <c r="J77" i="23"/>
  <c r="O76" i="23"/>
  <c r="N76" i="23"/>
  <c r="J76" i="23"/>
  <c r="O75" i="23"/>
  <c r="N75" i="23"/>
  <c r="J75" i="23"/>
  <c r="O74" i="23"/>
  <c r="N74" i="23"/>
  <c r="J74" i="23"/>
  <c r="O73" i="23"/>
  <c r="N73" i="23"/>
  <c r="J73" i="23"/>
  <c r="O72" i="23"/>
  <c r="N72" i="23"/>
  <c r="J72" i="23"/>
  <c r="O71" i="23"/>
  <c r="N71" i="23"/>
  <c r="J71" i="23"/>
  <c r="O70" i="23"/>
  <c r="N70" i="23"/>
  <c r="J70" i="23"/>
  <c r="O69" i="23"/>
  <c r="N69" i="23"/>
  <c r="J69" i="23"/>
  <c r="O68" i="23"/>
  <c r="N68" i="23"/>
  <c r="J68" i="23"/>
  <c r="O67" i="23"/>
  <c r="N67" i="23"/>
  <c r="J67" i="23"/>
  <c r="O66" i="23"/>
  <c r="N66" i="23"/>
  <c r="J66" i="23"/>
  <c r="O65" i="23"/>
  <c r="N65" i="23"/>
  <c r="J65" i="23"/>
  <c r="O64" i="23"/>
  <c r="N64" i="23"/>
  <c r="J64" i="23"/>
  <c r="O63" i="23"/>
  <c r="K63" i="23"/>
  <c r="N63" i="23" s="1"/>
  <c r="I63" i="23"/>
  <c r="O62" i="23"/>
  <c r="N62" i="23"/>
  <c r="J62" i="23"/>
  <c r="O61" i="23"/>
  <c r="N61" i="23"/>
  <c r="J61" i="23"/>
  <c r="O60" i="23"/>
  <c r="N60" i="23"/>
  <c r="J60" i="23"/>
  <c r="O59" i="23"/>
  <c r="N59" i="23"/>
  <c r="J59" i="23"/>
  <c r="O58" i="23"/>
  <c r="N58" i="23"/>
  <c r="J58" i="23"/>
  <c r="O57" i="23"/>
  <c r="N57" i="23"/>
  <c r="J57" i="23"/>
  <c r="O56" i="23"/>
  <c r="N56" i="23"/>
  <c r="J56" i="23"/>
  <c r="O55" i="23"/>
  <c r="N55" i="23"/>
  <c r="J55" i="23"/>
  <c r="O54" i="23"/>
  <c r="N54" i="23"/>
  <c r="J54" i="23"/>
  <c r="O53" i="23"/>
  <c r="N53" i="23"/>
  <c r="J53" i="23"/>
  <c r="L52" i="23"/>
  <c r="O52" i="23" s="1"/>
  <c r="K52" i="23"/>
  <c r="N52" i="23" s="1"/>
  <c r="I52" i="23"/>
  <c r="O51" i="23"/>
  <c r="N51" i="23"/>
  <c r="M51" i="23"/>
  <c r="J51" i="23"/>
  <c r="O50" i="23"/>
  <c r="N50" i="23"/>
  <c r="M50" i="23"/>
  <c r="J50" i="23"/>
  <c r="O49" i="23"/>
  <c r="N49" i="23"/>
  <c r="M49" i="23"/>
  <c r="J49" i="23"/>
  <c r="O48" i="23"/>
  <c r="N48" i="23"/>
  <c r="M48" i="23"/>
  <c r="J48" i="23"/>
  <c r="O47" i="23"/>
  <c r="N47" i="23"/>
  <c r="M47" i="23"/>
  <c r="J47" i="23"/>
  <c r="O46" i="23"/>
  <c r="N46" i="23"/>
  <c r="M46" i="23"/>
  <c r="J46" i="23"/>
  <c r="O45" i="23"/>
  <c r="N45" i="23"/>
  <c r="M45" i="23"/>
  <c r="J45" i="23"/>
  <c r="O44" i="23"/>
  <c r="N44" i="23"/>
  <c r="M44" i="23"/>
  <c r="J44" i="23"/>
  <c r="O43" i="23"/>
  <c r="N43" i="23"/>
  <c r="M43" i="23"/>
  <c r="J43" i="23"/>
  <c r="O42" i="23"/>
  <c r="N42" i="23"/>
  <c r="M42" i="23"/>
  <c r="J42" i="23"/>
  <c r="O41" i="23"/>
  <c r="N41" i="23"/>
  <c r="M41" i="23"/>
  <c r="J41" i="23"/>
  <c r="O40" i="23"/>
  <c r="N40" i="23"/>
  <c r="M40" i="23"/>
  <c r="J40" i="23"/>
  <c r="O39" i="23"/>
  <c r="N39" i="23"/>
  <c r="M39" i="23"/>
  <c r="J39" i="23"/>
  <c r="O38" i="23"/>
  <c r="N38" i="23"/>
  <c r="M38" i="23"/>
  <c r="J38" i="23"/>
  <c r="O37" i="23"/>
  <c r="N37" i="23"/>
  <c r="M37" i="23"/>
  <c r="J37" i="23"/>
  <c r="O36" i="23"/>
  <c r="N36" i="23"/>
  <c r="M36" i="23"/>
  <c r="J36" i="23"/>
  <c r="O35" i="23"/>
  <c r="N35" i="23"/>
  <c r="M35" i="23"/>
  <c r="J35" i="23"/>
  <c r="O34" i="23"/>
  <c r="N34" i="23"/>
  <c r="M34" i="23"/>
  <c r="J34" i="23"/>
  <c r="O33" i="23"/>
  <c r="N33" i="23"/>
  <c r="M33" i="23"/>
  <c r="J33" i="23"/>
  <c r="O32" i="23"/>
  <c r="N32" i="23"/>
  <c r="M32" i="23"/>
  <c r="J32" i="23"/>
  <c r="O31" i="23"/>
  <c r="N31" i="23"/>
  <c r="M31" i="23"/>
  <c r="J31" i="23"/>
  <c r="O30" i="23"/>
  <c r="N30" i="23"/>
  <c r="M30" i="23"/>
  <c r="J30" i="23"/>
  <c r="O29" i="23"/>
  <c r="N29" i="23"/>
  <c r="M29" i="23"/>
  <c r="J29" i="23"/>
  <c r="O28" i="23"/>
  <c r="N28" i="23"/>
  <c r="M28" i="23"/>
  <c r="J28" i="23"/>
  <c r="O27" i="23"/>
  <c r="N27" i="23"/>
  <c r="M27" i="23"/>
  <c r="J27" i="23"/>
  <c r="O26" i="23"/>
  <c r="N26" i="23"/>
  <c r="M26" i="23"/>
  <c r="J26" i="23"/>
  <c r="O25" i="23"/>
  <c r="N25" i="23"/>
  <c r="M25" i="23"/>
  <c r="J25" i="23"/>
  <c r="O24" i="23"/>
  <c r="N24" i="23"/>
  <c r="M24" i="23"/>
  <c r="J24" i="23"/>
  <c r="O23" i="23"/>
  <c r="N23" i="23"/>
  <c r="M23" i="23"/>
  <c r="J23" i="23"/>
  <c r="O22" i="23"/>
  <c r="N22" i="23"/>
  <c r="M22" i="23"/>
  <c r="J22" i="23"/>
  <c r="O21" i="23"/>
  <c r="N21" i="23"/>
  <c r="M21" i="23"/>
  <c r="J21" i="23"/>
  <c r="O20" i="23"/>
  <c r="N20" i="23"/>
  <c r="M20" i="23"/>
  <c r="J20" i="23"/>
  <c r="O19" i="23"/>
  <c r="N19" i="23"/>
  <c r="M19" i="23"/>
  <c r="J19" i="23"/>
  <c r="O18" i="23"/>
  <c r="N18" i="23"/>
  <c r="M18" i="23"/>
  <c r="J18" i="23"/>
  <c r="O17" i="23"/>
  <c r="N17" i="23"/>
  <c r="M17" i="23"/>
  <c r="J17" i="23"/>
  <c r="O16" i="23"/>
  <c r="N16" i="23"/>
  <c r="M16" i="23"/>
  <c r="J16" i="23"/>
  <c r="O15" i="23"/>
  <c r="N15" i="23"/>
  <c r="M15" i="23"/>
  <c r="J15" i="23"/>
  <c r="O14" i="23"/>
  <c r="N14" i="23"/>
  <c r="M14" i="23"/>
  <c r="J14" i="23"/>
  <c r="O13" i="23"/>
  <c r="N13" i="23"/>
  <c r="J13" i="23"/>
  <c r="O12" i="23"/>
  <c r="N12" i="23"/>
  <c r="J12" i="23"/>
  <c r="O11" i="23"/>
  <c r="K11" i="23"/>
  <c r="N11" i="23" s="1"/>
  <c r="I11" i="23"/>
  <c r="L10" i="23"/>
  <c r="O10" i="23" s="1"/>
  <c r="K10" i="23"/>
  <c r="N10" i="23" s="1"/>
  <c r="O582" i="22"/>
  <c r="M582" i="22" s="1"/>
  <c r="J582" i="22"/>
  <c r="O581" i="22"/>
  <c r="M581" i="22" s="1"/>
  <c r="O580" i="22"/>
  <c r="M580" i="22" s="1"/>
  <c r="O577" i="22"/>
  <c r="M577" i="22" s="1"/>
  <c r="O576" i="22"/>
  <c r="M576" i="22" s="1"/>
  <c r="O575" i="22"/>
  <c r="M575" i="22" s="1"/>
  <c r="O574" i="22"/>
  <c r="M574" i="22" s="1"/>
  <c r="O573" i="22"/>
  <c r="M573" i="22" s="1"/>
  <c r="O572" i="22"/>
  <c r="M572" i="22" s="1"/>
  <c r="L571" i="22"/>
  <c r="O571" i="22" s="1"/>
  <c r="K571" i="22"/>
  <c r="N571" i="22" s="1"/>
  <c r="I571" i="22"/>
  <c r="N570" i="22"/>
  <c r="M570" i="22" s="1"/>
  <c r="L569" i="22"/>
  <c r="K569" i="22"/>
  <c r="N569" i="22" s="1"/>
  <c r="M569" i="22" s="1"/>
  <c r="I569" i="22"/>
  <c r="K568" i="22"/>
  <c r="N568" i="22" s="1"/>
  <c r="M568" i="22" s="1"/>
  <c r="K567" i="22"/>
  <c r="N567" i="22" s="1"/>
  <c r="M567" i="22" s="1"/>
  <c r="K566" i="22"/>
  <c r="N566" i="22" s="1"/>
  <c r="M566" i="22" s="1"/>
  <c r="K565" i="22"/>
  <c r="N565" i="22" s="1"/>
  <c r="M565" i="22" s="1"/>
  <c r="K564" i="22"/>
  <c r="N564" i="22" s="1"/>
  <c r="M564" i="22" s="1"/>
  <c r="K563" i="22"/>
  <c r="N563" i="22" s="1"/>
  <c r="M563" i="22" s="1"/>
  <c r="K562" i="22"/>
  <c r="N562" i="22" s="1"/>
  <c r="M562" i="22" s="1"/>
  <c r="K561" i="22"/>
  <c r="N561" i="22" s="1"/>
  <c r="M561" i="22" s="1"/>
  <c r="K560" i="22"/>
  <c r="N560" i="22" s="1"/>
  <c r="M560" i="22" s="1"/>
  <c r="K559" i="22"/>
  <c r="N559" i="22" s="1"/>
  <c r="M559" i="22" s="1"/>
  <c r="K558" i="22"/>
  <c r="N558" i="22" s="1"/>
  <c r="M558" i="22" s="1"/>
  <c r="K557" i="22"/>
  <c r="N557" i="22" s="1"/>
  <c r="M557" i="22" s="1"/>
  <c r="L556" i="22"/>
  <c r="I556" i="22"/>
  <c r="K555" i="22"/>
  <c r="N555" i="22" s="1"/>
  <c r="M555" i="22" s="1"/>
  <c r="K554" i="22"/>
  <c r="N554" i="22" s="1"/>
  <c r="M554" i="22" s="1"/>
  <c r="L553" i="22"/>
  <c r="I553" i="22"/>
  <c r="J552" i="22"/>
  <c r="J551" i="22" s="1"/>
  <c r="O550" i="22"/>
  <c r="M550" i="22" s="1"/>
  <c r="L549" i="22"/>
  <c r="O549" i="22" s="1"/>
  <c r="M549" i="22" s="1"/>
  <c r="K549" i="22"/>
  <c r="K526" i="22" s="1"/>
  <c r="J549" i="22"/>
  <c r="I549" i="22"/>
  <c r="I541" i="22"/>
  <c r="I537" i="22"/>
  <c r="I532" i="22"/>
  <c r="J530" i="22"/>
  <c r="I530" i="22"/>
  <c r="J528" i="22"/>
  <c r="J527" i="22" s="1"/>
  <c r="I528" i="22"/>
  <c r="N526" i="22"/>
  <c r="L524" i="22"/>
  <c r="L517" i="22" s="1"/>
  <c r="K524" i="22"/>
  <c r="N524" i="22" s="1"/>
  <c r="J524" i="22"/>
  <c r="I524" i="22"/>
  <c r="K522" i="22"/>
  <c r="N522" i="22" s="1"/>
  <c r="J522" i="22"/>
  <c r="I522" i="22"/>
  <c r="N520" i="22"/>
  <c r="M520" i="22" s="1"/>
  <c r="N519" i="22"/>
  <c r="M519" i="22" s="1"/>
  <c r="O518" i="22"/>
  <c r="L518" i="22"/>
  <c r="K518" i="22"/>
  <c r="N518" i="22" s="1"/>
  <c r="J518" i="22"/>
  <c r="J517" i="22" s="1"/>
  <c r="I518" i="22"/>
  <c r="N516" i="22"/>
  <c r="M516" i="22" s="1"/>
  <c r="J516" i="22"/>
  <c r="N515" i="22"/>
  <c r="M515" i="22" s="1"/>
  <c r="J515" i="22"/>
  <c r="N514" i="22"/>
  <c r="M514" i="22" s="1"/>
  <c r="J514" i="22"/>
  <c r="K513" i="22"/>
  <c r="N513" i="22" s="1"/>
  <c r="M513" i="22" s="1"/>
  <c r="I513" i="22"/>
  <c r="N512" i="22"/>
  <c r="M512" i="22" s="1"/>
  <c r="J512" i="22"/>
  <c r="J511" i="22"/>
  <c r="J510" i="22"/>
  <c r="N509" i="22"/>
  <c r="M509" i="22" s="1"/>
  <c r="J509" i="22"/>
  <c r="N508" i="22"/>
  <c r="M508" i="22" s="1"/>
  <c r="J508" i="22"/>
  <c r="N507" i="22"/>
  <c r="M507" i="22" s="1"/>
  <c r="J507" i="22"/>
  <c r="N506" i="22"/>
  <c r="M506" i="22" s="1"/>
  <c r="J506" i="22"/>
  <c r="N505" i="22"/>
  <c r="M505" i="22" s="1"/>
  <c r="J505" i="22"/>
  <c r="J504" i="22"/>
  <c r="N503" i="22"/>
  <c r="M503" i="22" s="1"/>
  <c r="J503" i="22"/>
  <c r="N502" i="22"/>
  <c r="M502" i="22" s="1"/>
  <c r="J502" i="22"/>
  <c r="N501" i="22"/>
  <c r="M501" i="22" s="1"/>
  <c r="J501" i="22"/>
  <c r="N500" i="22"/>
  <c r="M500" i="22" s="1"/>
  <c r="J500" i="22"/>
  <c r="N499" i="22"/>
  <c r="M499" i="22" s="1"/>
  <c r="J499" i="22"/>
  <c r="N498" i="22"/>
  <c r="M498" i="22" s="1"/>
  <c r="J498" i="22"/>
  <c r="K497" i="22"/>
  <c r="N497" i="22" s="1"/>
  <c r="M497" i="22" s="1"/>
  <c r="I497" i="22"/>
  <c r="N496" i="22"/>
  <c r="M496" i="22" s="1"/>
  <c r="J496" i="22"/>
  <c r="N495" i="22"/>
  <c r="M495" i="22" s="1"/>
  <c r="J495" i="22"/>
  <c r="N494" i="22"/>
  <c r="M494" i="22" s="1"/>
  <c r="J494" i="22"/>
  <c r="N493" i="22"/>
  <c r="M493" i="22" s="1"/>
  <c r="J493" i="22"/>
  <c r="N492" i="22"/>
  <c r="M492" i="22" s="1"/>
  <c r="J492" i="22"/>
  <c r="N491" i="22"/>
  <c r="M491" i="22" s="1"/>
  <c r="J491" i="22"/>
  <c r="N490" i="22"/>
  <c r="M490" i="22" s="1"/>
  <c r="J490" i="22"/>
  <c r="N489" i="22"/>
  <c r="M489" i="22" s="1"/>
  <c r="J489" i="22"/>
  <c r="N488" i="22"/>
  <c r="M488" i="22" s="1"/>
  <c r="J488" i="22"/>
  <c r="N487" i="22"/>
  <c r="M487" i="22" s="1"/>
  <c r="J487" i="22"/>
  <c r="N486" i="22"/>
  <c r="M486" i="22" s="1"/>
  <c r="J486" i="22"/>
  <c r="L485" i="22"/>
  <c r="L484" i="22" s="1"/>
  <c r="O484" i="22" s="1"/>
  <c r="K485" i="22"/>
  <c r="I485" i="22"/>
  <c r="I484" i="22" s="1"/>
  <c r="O483" i="22"/>
  <c r="M483" i="22" s="1"/>
  <c r="J483" i="22"/>
  <c r="O482" i="22"/>
  <c r="M482" i="22" s="1"/>
  <c r="J482" i="22"/>
  <c r="L481" i="22"/>
  <c r="O481" i="22" s="1"/>
  <c r="M481" i="22" s="1"/>
  <c r="K481" i="22"/>
  <c r="J481" i="22" s="1"/>
  <c r="I481" i="22"/>
  <c r="N480" i="22"/>
  <c r="M480" i="22" s="1"/>
  <c r="J480" i="22"/>
  <c r="N479" i="22"/>
  <c r="M479" i="22" s="1"/>
  <c r="J479" i="22"/>
  <c r="N478" i="22"/>
  <c r="M478" i="22" s="1"/>
  <c r="J478" i="22"/>
  <c r="N477" i="22"/>
  <c r="M477" i="22" s="1"/>
  <c r="J477" i="22"/>
  <c r="N476" i="22"/>
  <c r="M476" i="22" s="1"/>
  <c r="J476" i="22"/>
  <c r="L475" i="22"/>
  <c r="K475" i="22"/>
  <c r="N475" i="22" s="1"/>
  <c r="M475" i="22" s="1"/>
  <c r="I475" i="22"/>
  <c r="N474" i="22"/>
  <c r="M474" i="22" s="1"/>
  <c r="J474" i="22"/>
  <c r="N473" i="22"/>
  <c r="M473" i="22" s="1"/>
  <c r="J473" i="22"/>
  <c r="N472" i="22"/>
  <c r="M472" i="22" s="1"/>
  <c r="J472" i="22"/>
  <c r="N471" i="22"/>
  <c r="M471" i="22" s="1"/>
  <c r="J471" i="22"/>
  <c r="N470" i="22"/>
  <c r="M470" i="22" s="1"/>
  <c r="J470" i="22"/>
  <c r="N469" i="22"/>
  <c r="M469" i="22" s="1"/>
  <c r="J469" i="22"/>
  <c r="N468" i="22"/>
  <c r="M468" i="22" s="1"/>
  <c r="J468" i="22"/>
  <c r="L467" i="22"/>
  <c r="K467" i="22"/>
  <c r="N467" i="22" s="1"/>
  <c r="M467" i="22" s="1"/>
  <c r="I467" i="22"/>
  <c r="L461" i="22"/>
  <c r="K461" i="22"/>
  <c r="I461" i="22"/>
  <c r="N460" i="22"/>
  <c r="M460" i="22" s="1"/>
  <c r="J460" i="22"/>
  <c r="N459" i="22"/>
  <c r="M459" i="22" s="1"/>
  <c r="J459" i="22"/>
  <c r="N458" i="22"/>
  <c r="M458" i="22" s="1"/>
  <c r="J458" i="22"/>
  <c r="N457" i="22"/>
  <c r="M457" i="22" s="1"/>
  <c r="J457" i="22"/>
  <c r="N456" i="22"/>
  <c r="M456" i="22" s="1"/>
  <c r="J456" i="22"/>
  <c r="N455" i="22"/>
  <c r="M455" i="22" s="1"/>
  <c r="J455" i="22"/>
  <c r="N454" i="22"/>
  <c r="M454" i="22" s="1"/>
  <c r="J454" i="22"/>
  <c r="N453" i="22"/>
  <c r="M453" i="22" s="1"/>
  <c r="J453" i="22"/>
  <c r="N452" i="22"/>
  <c r="M452" i="22" s="1"/>
  <c r="J452" i="22"/>
  <c r="N451" i="22"/>
  <c r="M451" i="22"/>
  <c r="J451" i="22"/>
  <c r="N450" i="22"/>
  <c r="M450" i="22" s="1"/>
  <c r="J450" i="22"/>
  <c r="N449" i="22"/>
  <c r="M449" i="22" s="1"/>
  <c r="J449" i="22"/>
  <c r="N448" i="22"/>
  <c r="M448" i="22" s="1"/>
  <c r="J448" i="22"/>
  <c r="N447" i="22"/>
  <c r="M447" i="22" s="1"/>
  <c r="J447" i="22"/>
  <c r="N446" i="22"/>
  <c r="M446" i="22" s="1"/>
  <c r="J446" i="22"/>
  <c r="N445" i="22"/>
  <c r="M445" i="22" s="1"/>
  <c r="J445" i="22"/>
  <c r="N444" i="22"/>
  <c r="M444" i="22" s="1"/>
  <c r="J444" i="22"/>
  <c r="N443" i="22"/>
  <c r="M443" i="22" s="1"/>
  <c r="J443" i="22"/>
  <c r="N442" i="22"/>
  <c r="M442" i="22" s="1"/>
  <c r="J442" i="22"/>
  <c r="N441" i="22"/>
  <c r="M441" i="22" s="1"/>
  <c r="J441" i="22"/>
  <c r="N440" i="22"/>
  <c r="M440" i="22" s="1"/>
  <c r="J440" i="22"/>
  <c r="L439" i="22"/>
  <c r="K439" i="22"/>
  <c r="J439" i="22" s="1"/>
  <c r="I439" i="22"/>
  <c r="N438" i="22"/>
  <c r="M438" i="22" s="1"/>
  <c r="J438" i="22"/>
  <c r="N437" i="22"/>
  <c r="M437" i="22" s="1"/>
  <c r="J437" i="22"/>
  <c r="N436" i="22"/>
  <c r="M436" i="22" s="1"/>
  <c r="J436" i="22"/>
  <c r="N435" i="22"/>
  <c r="M435" i="22" s="1"/>
  <c r="J435" i="22"/>
  <c r="N434" i="22"/>
  <c r="M434" i="22" s="1"/>
  <c r="J434" i="22"/>
  <c r="N433" i="22"/>
  <c r="M433" i="22" s="1"/>
  <c r="J433" i="22"/>
  <c r="N432" i="22"/>
  <c r="M432" i="22" s="1"/>
  <c r="J432" i="22"/>
  <c r="N431" i="22"/>
  <c r="M431" i="22" s="1"/>
  <c r="J431" i="22"/>
  <c r="N430" i="22"/>
  <c r="M430" i="22" s="1"/>
  <c r="J430" i="22"/>
  <c r="N429" i="22"/>
  <c r="M429" i="22" s="1"/>
  <c r="J429" i="22"/>
  <c r="N428" i="22"/>
  <c r="M428" i="22" s="1"/>
  <c r="J428" i="22"/>
  <c r="N427" i="22"/>
  <c r="M427" i="22" s="1"/>
  <c r="J427" i="22"/>
  <c r="L426" i="22"/>
  <c r="K426" i="22"/>
  <c r="N426" i="22" s="1"/>
  <c r="M426" i="22" s="1"/>
  <c r="I426" i="22"/>
  <c r="N403" i="22"/>
  <c r="M403" i="22"/>
  <c r="J403" i="22"/>
  <c r="N402" i="22"/>
  <c r="M402" i="22" s="1"/>
  <c r="J402" i="22"/>
  <c r="N401" i="22"/>
  <c r="M401" i="22" s="1"/>
  <c r="J401" i="22"/>
  <c r="N400" i="22"/>
  <c r="M400" i="22" s="1"/>
  <c r="J400" i="22"/>
  <c r="N399" i="22"/>
  <c r="M399" i="22" s="1"/>
  <c r="J399" i="22"/>
  <c r="N398" i="22"/>
  <c r="M398" i="22" s="1"/>
  <c r="J398" i="22"/>
  <c r="N397" i="22"/>
  <c r="M397" i="22" s="1"/>
  <c r="J397" i="22"/>
  <c r="N396" i="22"/>
  <c r="M396" i="22" s="1"/>
  <c r="J396" i="22"/>
  <c r="N395" i="22"/>
  <c r="M395" i="22" s="1"/>
  <c r="J395" i="22"/>
  <c r="N394" i="22"/>
  <c r="M394" i="22" s="1"/>
  <c r="J394" i="22"/>
  <c r="N393" i="22"/>
  <c r="M393" i="22" s="1"/>
  <c r="J393" i="22"/>
  <c r="N392" i="22"/>
  <c r="M392" i="22" s="1"/>
  <c r="J392" i="22"/>
  <c r="L391" i="22"/>
  <c r="K391" i="22"/>
  <c r="J391" i="22" s="1"/>
  <c r="I391" i="22"/>
  <c r="O388" i="22"/>
  <c r="N388" i="22"/>
  <c r="L387" i="22"/>
  <c r="O387" i="22" s="1"/>
  <c r="K387" i="22"/>
  <c r="N387" i="22" s="1"/>
  <c r="J387" i="22"/>
  <c r="I387" i="22"/>
  <c r="O386" i="22"/>
  <c r="N386" i="22"/>
  <c r="M386" i="22" s="1"/>
  <c r="O385" i="22"/>
  <c r="N385" i="22"/>
  <c r="O384" i="22"/>
  <c r="N384" i="22"/>
  <c r="O383" i="22"/>
  <c r="N383" i="22"/>
  <c r="O382" i="22"/>
  <c r="N382" i="22"/>
  <c r="O381" i="22"/>
  <c r="N381" i="22"/>
  <c r="O380" i="22"/>
  <c r="N380" i="22"/>
  <c r="O379" i="22"/>
  <c r="N379" i="22"/>
  <c r="O378" i="22"/>
  <c r="N378" i="22"/>
  <c r="O377" i="22"/>
  <c r="N377" i="22"/>
  <c r="O376" i="22"/>
  <c r="N376" i="22"/>
  <c r="O375" i="22"/>
  <c r="N375" i="22"/>
  <c r="O374" i="22"/>
  <c r="N374" i="22"/>
  <c r="O373" i="22"/>
  <c r="N373" i="22"/>
  <c r="L372" i="22"/>
  <c r="O372" i="22" s="1"/>
  <c r="K372" i="22"/>
  <c r="N372" i="22" s="1"/>
  <c r="J372" i="22"/>
  <c r="I372" i="22"/>
  <c r="O371" i="22"/>
  <c r="N371" i="22"/>
  <c r="O370" i="22"/>
  <c r="N370" i="22"/>
  <c r="M370" i="22" s="1"/>
  <c r="O369" i="22"/>
  <c r="N369" i="22"/>
  <c r="O368" i="22"/>
  <c r="N368" i="22"/>
  <c r="O367" i="22"/>
  <c r="N367" i="22"/>
  <c r="O366" i="22"/>
  <c r="N366" i="22"/>
  <c r="M366" i="22" s="1"/>
  <c r="O365" i="22"/>
  <c r="N365" i="22"/>
  <c r="O364" i="22"/>
  <c r="N364" i="22"/>
  <c r="O363" i="22"/>
  <c r="N363" i="22"/>
  <c r="O362" i="22"/>
  <c r="N362" i="22"/>
  <c r="O361" i="22"/>
  <c r="N361" i="22"/>
  <c r="O360" i="22"/>
  <c r="N360" i="22"/>
  <c r="O359" i="22"/>
  <c r="N359" i="22"/>
  <c r="O358" i="22"/>
  <c r="N358" i="22"/>
  <c r="M358" i="22"/>
  <c r="O357" i="22"/>
  <c r="N357" i="22"/>
  <c r="O356" i="22"/>
  <c r="N356" i="22"/>
  <c r="M356" i="22" s="1"/>
  <c r="O355" i="22"/>
  <c r="N355" i="22"/>
  <c r="O354" i="22"/>
  <c r="N354" i="22"/>
  <c r="M354" i="22" s="1"/>
  <c r="O353" i="22"/>
  <c r="N353" i="22"/>
  <c r="O352" i="22"/>
  <c r="N352" i="22"/>
  <c r="O351" i="22"/>
  <c r="N351" i="22"/>
  <c r="O350" i="22"/>
  <c r="N350" i="22"/>
  <c r="M350" i="22" s="1"/>
  <c r="O349" i="22"/>
  <c r="N349" i="22"/>
  <c r="L348" i="22"/>
  <c r="O348" i="22" s="1"/>
  <c r="K348" i="22"/>
  <c r="N348" i="22" s="1"/>
  <c r="J348" i="22"/>
  <c r="I348" i="22"/>
  <c r="O347" i="22"/>
  <c r="N347" i="22"/>
  <c r="O346" i="22"/>
  <c r="N346" i="22"/>
  <c r="O345" i="22"/>
  <c r="N345" i="22"/>
  <c r="M345" i="22"/>
  <c r="O344" i="22"/>
  <c r="N344" i="22"/>
  <c r="M344" i="22" s="1"/>
  <c r="O343" i="22"/>
  <c r="N343" i="22"/>
  <c r="M343" i="22" s="1"/>
  <c r="O342" i="22"/>
  <c r="N342" i="22"/>
  <c r="O341" i="22"/>
  <c r="N341" i="22"/>
  <c r="M341" i="22" s="1"/>
  <c r="O340" i="22"/>
  <c r="N340" i="22"/>
  <c r="O339" i="22"/>
  <c r="N339" i="22"/>
  <c r="O338" i="22"/>
  <c r="N338" i="22"/>
  <c r="O337" i="22"/>
  <c r="N337" i="22"/>
  <c r="M337" i="22" s="1"/>
  <c r="O336" i="22"/>
  <c r="N336" i="22"/>
  <c r="M336" i="22" s="1"/>
  <c r="O335" i="22"/>
  <c r="N335" i="22"/>
  <c r="M335" i="22" s="1"/>
  <c r="O334" i="22"/>
  <c r="N334" i="22"/>
  <c r="O333" i="22"/>
  <c r="N333" i="22"/>
  <c r="M333" i="22" s="1"/>
  <c r="O332" i="22"/>
  <c r="N332" i="22"/>
  <c r="M332" i="22" s="1"/>
  <c r="O331" i="22"/>
  <c r="N331" i="22"/>
  <c r="M331" i="22" s="1"/>
  <c r="O330" i="22"/>
  <c r="N330" i="22"/>
  <c r="O329" i="22"/>
  <c r="N329" i="22"/>
  <c r="M329" i="22" s="1"/>
  <c r="O328" i="22"/>
  <c r="N328" i="22"/>
  <c r="O327" i="22"/>
  <c r="N327" i="22"/>
  <c r="M327" i="22" s="1"/>
  <c r="O326" i="22"/>
  <c r="N326" i="22"/>
  <c r="O325" i="22"/>
  <c r="N325" i="22"/>
  <c r="M325" i="22" s="1"/>
  <c r="O324" i="22"/>
  <c r="N324" i="22"/>
  <c r="O323" i="22"/>
  <c r="N323" i="22"/>
  <c r="O322" i="22"/>
  <c r="N322" i="22"/>
  <c r="O321" i="22"/>
  <c r="N321" i="22"/>
  <c r="O320" i="22"/>
  <c r="N320" i="22"/>
  <c r="O319" i="22"/>
  <c r="N319" i="22"/>
  <c r="O318" i="22"/>
  <c r="N318" i="22"/>
  <c r="O317" i="22"/>
  <c r="N317" i="22"/>
  <c r="O316" i="22"/>
  <c r="N316" i="22"/>
  <c r="O315" i="22"/>
  <c r="N315" i="22"/>
  <c r="O314" i="22"/>
  <c r="N314" i="22"/>
  <c r="O313" i="22"/>
  <c r="N313" i="22"/>
  <c r="O312" i="22"/>
  <c r="N312" i="22"/>
  <c r="O311" i="22"/>
  <c r="N311" i="22"/>
  <c r="O310" i="22"/>
  <c r="N310" i="22"/>
  <c r="O309" i="22"/>
  <c r="N309" i="22"/>
  <c r="O308" i="22"/>
  <c r="N308" i="22"/>
  <c r="O307" i="22"/>
  <c r="N307" i="22"/>
  <c r="O306" i="22"/>
  <c r="N306" i="22"/>
  <c r="O305" i="22"/>
  <c r="N305" i="22"/>
  <c r="O304" i="22"/>
  <c r="N304" i="22"/>
  <c r="O303" i="22"/>
  <c r="N303" i="22"/>
  <c r="O302" i="22"/>
  <c r="N302" i="22"/>
  <c r="O301" i="22"/>
  <c r="N301" i="22"/>
  <c r="M301" i="22" s="1"/>
  <c r="O300" i="22"/>
  <c r="N300" i="22"/>
  <c r="M300" i="22" s="1"/>
  <c r="O299" i="22"/>
  <c r="N299" i="22"/>
  <c r="L298" i="22"/>
  <c r="O298" i="22" s="1"/>
  <c r="K298" i="22"/>
  <c r="N298" i="22" s="1"/>
  <c r="J298" i="22"/>
  <c r="I298" i="22"/>
  <c r="O297" i="22"/>
  <c r="N297" i="22"/>
  <c r="O296" i="22"/>
  <c r="N296" i="22"/>
  <c r="O295" i="22"/>
  <c r="N295" i="22"/>
  <c r="M295" i="22" s="1"/>
  <c r="O294" i="22"/>
  <c r="N294" i="22"/>
  <c r="O293" i="22"/>
  <c r="N293" i="22"/>
  <c r="O292" i="22"/>
  <c r="N292" i="22"/>
  <c r="O291" i="22"/>
  <c r="N291" i="22"/>
  <c r="O290" i="22"/>
  <c r="N290" i="22"/>
  <c r="O289" i="22"/>
  <c r="N289" i="22"/>
  <c r="O288" i="22"/>
  <c r="N288" i="22"/>
  <c r="L287" i="22"/>
  <c r="O287" i="22" s="1"/>
  <c r="K287" i="22"/>
  <c r="N287" i="22" s="1"/>
  <c r="J287" i="22"/>
  <c r="I287" i="22"/>
  <c r="O284" i="22"/>
  <c r="M284" i="22" s="1"/>
  <c r="J284" i="22"/>
  <c r="O283" i="22"/>
  <c r="M283" i="22" s="1"/>
  <c r="J283" i="22"/>
  <c r="O282" i="22"/>
  <c r="M282" i="22" s="1"/>
  <c r="J282" i="22"/>
  <c r="L281" i="22"/>
  <c r="O281" i="22" s="1"/>
  <c r="M281" i="22" s="1"/>
  <c r="K281" i="22"/>
  <c r="I281" i="22"/>
  <c r="N280" i="22"/>
  <c r="M280" i="22" s="1"/>
  <c r="J280" i="22"/>
  <c r="L279" i="22"/>
  <c r="K279" i="22"/>
  <c r="N279" i="22" s="1"/>
  <c r="M279" i="22" s="1"/>
  <c r="I279" i="22"/>
  <c r="N278" i="22"/>
  <c r="M278" i="22" s="1"/>
  <c r="J278" i="22"/>
  <c r="N277" i="22"/>
  <c r="M277" i="22" s="1"/>
  <c r="J277" i="22"/>
  <c r="N276" i="22"/>
  <c r="M276" i="22" s="1"/>
  <c r="J276" i="22"/>
  <c r="N275" i="22"/>
  <c r="M275" i="22" s="1"/>
  <c r="J275" i="22"/>
  <c r="N274" i="22"/>
  <c r="M274" i="22" s="1"/>
  <c r="J274" i="22"/>
  <c r="N273" i="22"/>
  <c r="M273" i="22" s="1"/>
  <c r="J273" i="22"/>
  <c r="N272" i="22"/>
  <c r="M272" i="22" s="1"/>
  <c r="J272" i="22"/>
  <c r="N271" i="22"/>
  <c r="M271" i="22" s="1"/>
  <c r="J271" i="22"/>
  <c r="N270" i="22"/>
  <c r="M270" i="22" s="1"/>
  <c r="J270" i="22"/>
  <c r="L269" i="22"/>
  <c r="K269" i="22"/>
  <c r="N269" i="22" s="1"/>
  <c r="M269" i="22" s="1"/>
  <c r="I269" i="22"/>
  <c r="N268" i="22"/>
  <c r="M268" i="22" s="1"/>
  <c r="J268" i="22"/>
  <c r="N267" i="22"/>
  <c r="M267" i="22" s="1"/>
  <c r="J267" i="22"/>
  <c r="N266" i="22"/>
  <c r="M266" i="22" s="1"/>
  <c r="J266" i="22"/>
  <c r="L265" i="22"/>
  <c r="K265" i="22"/>
  <c r="N265" i="22" s="1"/>
  <c r="M265" i="22" s="1"/>
  <c r="I265" i="22"/>
  <c r="N264" i="22"/>
  <c r="M264" i="22" s="1"/>
  <c r="J264" i="22"/>
  <c r="N263" i="22"/>
  <c r="M263" i="22" s="1"/>
  <c r="J263" i="22"/>
  <c r="N262" i="22"/>
  <c r="M262" i="22" s="1"/>
  <c r="J262" i="22"/>
  <c r="N261" i="22"/>
  <c r="M261" i="22" s="1"/>
  <c r="J261" i="22"/>
  <c r="N260" i="22"/>
  <c r="M260" i="22" s="1"/>
  <c r="J260" i="22"/>
  <c r="N259" i="22"/>
  <c r="M259" i="22" s="1"/>
  <c r="J259" i="22"/>
  <c r="N258" i="22"/>
  <c r="M258" i="22" s="1"/>
  <c r="J258" i="22"/>
  <c r="N257" i="22"/>
  <c r="M257" i="22" s="1"/>
  <c r="J257" i="22"/>
  <c r="N256" i="22"/>
  <c r="M256" i="22" s="1"/>
  <c r="J256" i="22"/>
  <c r="N255" i="22"/>
  <c r="M255" i="22" s="1"/>
  <c r="J255" i="22"/>
  <c r="N254" i="22"/>
  <c r="M254" i="22" s="1"/>
  <c r="J254" i="22"/>
  <c r="N253" i="22"/>
  <c r="M253" i="22" s="1"/>
  <c r="J253" i="22"/>
  <c r="N252" i="22"/>
  <c r="M252" i="22" s="1"/>
  <c r="J252" i="22"/>
  <c r="L251" i="22"/>
  <c r="K251" i="22"/>
  <c r="N251" i="22" s="1"/>
  <c r="M251" i="22" s="1"/>
  <c r="I251" i="22"/>
  <c r="N250" i="22"/>
  <c r="M250" i="22" s="1"/>
  <c r="J250" i="22"/>
  <c r="N249" i="22"/>
  <c r="M249" i="22" s="1"/>
  <c r="J249" i="22"/>
  <c r="N248" i="22"/>
  <c r="M248" i="22" s="1"/>
  <c r="J248" i="22"/>
  <c r="N247" i="22"/>
  <c r="M247" i="22" s="1"/>
  <c r="J247" i="22"/>
  <c r="N246" i="22"/>
  <c r="M246" i="22" s="1"/>
  <c r="J246" i="22"/>
  <c r="N245" i="22"/>
  <c r="M245" i="22" s="1"/>
  <c r="J245" i="22"/>
  <c r="N244" i="22"/>
  <c r="M244" i="22" s="1"/>
  <c r="J244" i="22"/>
  <c r="N243" i="22"/>
  <c r="M243" i="22" s="1"/>
  <c r="J243" i="22"/>
  <c r="N242" i="22"/>
  <c r="M242" i="22" s="1"/>
  <c r="J242" i="22"/>
  <c r="N241" i="22"/>
  <c r="M241" i="22" s="1"/>
  <c r="J241" i="22"/>
  <c r="N240" i="22"/>
  <c r="M240" i="22" s="1"/>
  <c r="J240" i="22"/>
  <c r="N239" i="22"/>
  <c r="M239" i="22" s="1"/>
  <c r="J239" i="22"/>
  <c r="N238" i="22"/>
  <c r="M238" i="22" s="1"/>
  <c r="J238" i="22"/>
  <c r="N237" i="22"/>
  <c r="M237" i="22" s="1"/>
  <c r="J237" i="22"/>
  <c r="L236" i="22"/>
  <c r="K236" i="22"/>
  <c r="N236" i="22" s="1"/>
  <c r="M236" i="22" s="1"/>
  <c r="I236" i="22"/>
  <c r="N235" i="22"/>
  <c r="M235" i="22" s="1"/>
  <c r="J235" i="22"/>
  <c r="N234" i="22"/>
  <c r="M234" i="22" s="1"/>
  <c r="J234" i="22"/>
  <c r="N233" i="22"/>
  <c r="M233" i="22" s="1"/>
  <c r="J233" i="22"/>
  <c r="N232" i="22"/>
  <c r="M232" i="22" s="1"/>
  <c r="J232" i="22"/>
  <c r="N231" i="22"/>
  <c r="M231" i="22" s="1"/>
  <c r="J231" i="22"/>
  <c r="N230" i="22"/>
  <c r="M230" i="22" s="1"/>
  <c r="J230" i="22"/>
  <c r="N229" i="22"/>
  <c r="M229" i="22" s="1"/>
  <c r="J229" i="22"/>
  <c r="N228" i="22"/>
  <c r="M228" i="22" s="1"/>
  <c r="J228" i="22"/>
  <c r="N227" i="22"/>
  <c r="M227" i="22" s="1"/>
  <c r="J227" i="22"/>
  <c r="N226" i="22"/>
  <c r="M226" i="22" s="1"/>
  <c r="J226" i="22"/>
  <c r="K225" i="22"/>
  <c r="N225" i="22" s="1"/>
  <c r="M225" i="22" s="1"/>
  <c r="I225" i="22"/>
  <c r="O222" i="22"/>
  <c r="M222" i="22" s="1"/>
  <c r="J222" i="22"/>
  <c r="O221" i="22"/>
  <c r="M221" i="22" s="1"/>
  <c r="J221" i="22"/>
  <c r="O220" i="22"/>
  <c r="M220" i="22" s="1"/>
  <c r="J220" i="22"/>
  <c r="O219" i="22"/>
  <c r="M219" i="22" s="1"/>
  <c r="J219" i="22"/>
  <c r="O218" i="22"/>
  <c r="M218" i="22" s="1"/>
  <c r="J218" i="22"/>
  <c r="L217" i="22"/>
  <c r="O217" i="22" s="1"/>
  <c r="M217" i="22" s="1"/>
  <c r="K217" i="22"/>
  <c r="J217" i="22"/>
  <c r="I217" i="22"/>
  <c r="N216" i="22"/>
  <c r="M216" i="22" s="1"/>
  <c r="J216" i="22"/>
  <c r="N215" i="22"/>
  <c r="M215" i="22" s="1"/>
  <c r="J215" i="22"/>
  <c r="L214" i="22"/>
  <c r="K214" i="22"/>
  <c r="N214" i="22" s="1"/>
  <c r="M214" i="22" s="1"/>
  <c r="I214" i="22"/>
  <c r="N213" i="22"/>
  <c r="M213" i="22" s="1"/>
  <c r="J213" i="22"/>
  <c r="N212" i="22"/>
  <c r="M212" i="22" s="1"/>
  <c r="J212" i="22"/>
  <c r="N211" i="22"/>
  <c r="M211" i="22" s="1"/>
  <c r="J211" i="22"/>
  <c r="N210" i="22"/>
  <c r="M210" i="22" s="1"/>
  <c r="J210" i="22"/>
  <c r="N209" i="22"/>
  <c r="M209" i="22" s="1"/>
  <c r="J209" i="22"/>
  <c r="N208" i="22"/>
  <c r="M208" i="22" s="1"/>
  <c r="J208" i="22"/>
  <c r="N207" i="22"/>
  <c r="M207" i="22" s="1"/>
  <c r="J207" i="22"/>
  <c r="N206" i="22"/>
  <c r="M206" i="22" s="1"/>
  <c r="J206" i="22"/>
  <c r="N205" i="22"/>
  <c r="M205" i="22" s="1"/>
  <c r="J205" i="22"/>
  <c r="N204" i="22"/>
  <c r="M204" i="22" s="1"/>
  <c r="J204" i="22"/>
  <c r="N203" i="22"/>
  <c r="M203" i="22" s="1"/>
  <c r="J203" i="22"/>
  <c r="N202" i="22"/>
  <c r="M202" i="22" s="1"/>
  <c r="J202" i="22"/>
  <c r="L201" i="22"/>
  <c r="K201" i="22"/>
  <c r="N201" i="22" s="1"/>
  <c r="M201" i="22" s="1"/>
  <c r="I201" i="22"/>
  <c r="N200" i="22"/>
  <c r="M200" i="22" s="1"/>
  <c r="J200" i="22"/>
  <c r="N199" i="22"/>
  <c r="M199" i="22" s="1"/>
  <c r="J199" i="22"/>
  <c r="N198" i="22"/>
  <c r="M198" i="22" s="1"/>
  <c r="J198" i="22"/>
  <c r="N197" i="22"/>
  <c r="M197" i="22" s="1"/>
  <c r="J197" i="22"/>
  <c r="N196" i="22"/>
  <c r="M196" i="22" s="1"/>
  <c r="J196" i="22"/>
  <c r="N195" i="22"/>
  <c r="M195" i="22" s="1"/>
  <c r="J195" i="22"/>
  <c r="N194" i="22"/>
  <c r="M194" i="22" s="1"/>
  <c r="J194" i="22"/>
  <c r="N193" i="22"/>
  <c r="M193" i="22" s="1"/>
  <c r="J193" i="22"/>
  <c r="N192" i="22"/>
  <c r="M192" i="22" s="1"/>
  <c r="J192" i="22"/>
  <c r="N191" i="22"/>
  <c r="M191" i="22" s="1"/>
  <c r="J191" i="22"/>
  <c r="N190" i="22"/>
  <c r="M190" i="22" s="1"/>
  <c r="J190" i="22"/>
  <c r="N189" i="22"/>
  <c r="M189" i="22" s="1"/>
  <c r="J189" i="22"/>
  <c r="N188" i="22"/>
  <c r="M188" i="22" s="1"/>
  <c r="J188" i="22"/>
  <c r="N187" i="22"/>
  <c r="M187" i="22" s="1"/>
  <c r="J187" i="22"/>
  <c r="N186" i="22"/>
  <c r="M186" i="22" s="1"/>
  <c r="J186" i="22"/>
  <c r="N182" i="22"/>
  <c r="M182" i="22" s="1"/>
  <c r="J182" i="22"/>
  <c r="N181" i="22"/>
  <c r="M181" i="22" s="1"/>
  <c r="J181" i="22"/>
  <c r="N180" i="22"/>
  <c r="M180" i="22" s="1"/>
  <c r="J180" i="22"/>
  <c r="N179" i="22"/>
  <c r="M179" i="22" s="1"/>
  <c r="J179" i="22"/>
  <c r="L178" i="22"/>
  <c r="K178" i="22"/>
  <c r="N178" i="22" s="1"/>
  <c r="M178" i="22" s="1"/>
  <c r="I178" i="22"/>
  <c r="N177" i="22"/>
  <c r="M177" i="22" s="1"/>
  <c r="N176" i="22"/>
  <c r="M176" i="22" s="1"/>
  <c r="N175" i="22"/>
  <c r="M175" i="22" s="1"/>
  <c r="N174" i="22"/>
  <c r="M174" i="22" s="1"/>
  <c r="N173" i="22"/>
  <c r="M173" i="22" s="1"/>
  <c r="N172" i="22"/>
  <c r="M172" i="22" s="1"/>
  <c r="N171" i="22"/>
  <c r="M171" i="22" s="1"/>
  <c r="N170" i="22"/>
  <c r="M170" i="22" s="1"/>
  <c r="N169" i="22"/>
  <c r="M169" i="22" s="1"/>
  <c r="N168" i="22"/>
  <c r="M168" i="22" s="1"/>
  <c r="N167" i="22"/>
  <c r="M167" i="22" s="1"/>
  <c r="N166" i="22"/>
  <c r="M166" i="22" s="1"/>
  <c r="N165" i="22"/>
  <c r="M165" i="22" s="1"/>
  <c r="N164" i="22"/>
  <c r="M164" i="22" s="1"/>
  <c r="N163" i="22"/>
  <c r="M163" i="22" s="1"/>
  <c r="N162" i="22"/>
  <c r="M162" i="22" s="1"/>
  <c r="N161" i="22"/>
  <c r="M161" i="22" s="1"/>
  <c r="N160" i="22"/>
  <c r="M160" i="22" s="1"/>
  <c r="N159" i="22"/>
  <c r="M159" i="22" s="1"/>
  <c r="K158" i="22"/>
  <c r="N158" i="22" s="1"/>
  <c r="M158" i="22" s="1"/>
  <c r="J158" i="22"/>
  <c r="I158" i="22"/>
  <c r="N155" i="22"/>
  <c r="M155" i="22" s="1"/>
  <c r="J155" i="22"/>
  <c r="O140" i="22"/>
  <c r="K140" i="22"/>
  <c r="N140" i="22" s="1"/>
  <c r="I140" i="22"/>
  <c r="N139" i="22"/>
  <c r="M139" i="22" s="1"/>
  <c r="J139" i="22"/>
  <c r="N138" i="22"/>
  <c r="M138" i="22" s="1"/>
  <c r="J138" i="22"/>
  <c r="N137" i="22"/>
  <c r="M137" i="22" s="1"/>
  <c r="J137" i="22"/>
  <c r="N136" i="22"/>
  <c r="M136" i="22" s="1"/>
  <c r="J136" i="22"/>
  <c r="N135" i="22"/>
  <c r="M135" i="22" s="1"/>
  <c r="J135" i="22"/>
  <c r="N134" i="22"/>
  <c r="M134" i="22" s="1"/>
  <c r="J134" i="22"/>
  <c r="N133" i="22"/>
  <c r="M133" i="22" s="1"/>
  <c r="J133" i="22"/>
  <c r="N125" i="22"/>
  <c r="M125" i="22" s="1"/>
  <c r="J125" i="22"/>
  <c r="N124" i="22"/>
  <c r="M124" i="22" s="1"/>
  <c r="J124" i="22"/>
  <c r="N123" i="22"/>
  <c r="M123" i="22" s="1"/>
  <c r="J123" i="22"/>
  <c r="O117" i="22"/>
  <c r="K117" i="22"/>
  <c r="N117" i="22" s="1"/>
  <c r="I117" i="22"/>
  <c r="N116" i="22"/>
  <c r="M116" i="22" s="1"/>
  <c r="J116" i="22"/>
  <c r="N115" i="22"/>
  <c r="M115" i="22" s="1"/>
  <c r="J115" i="22"/>
  <c r="N114" i="22"/>
  <c r="M114" i="22" s="1"/>
  <c r="J114" i="22"/>
  <c r="N113" i="22"/>
  <c r="M113" i="22" s="1"/>
  <c r="J113" i="22"/>
  <c r="N112" i="22"/>
  <c r="M112" i="22" s="1"/>
  <c r="J112" i="22"/>
  <c r="N111" i="22"/>
  <c r="M111" i="22" s="1"/>
  <c r="J111" i="22"/>
  <c r="N109" i="22"/>
  <c r="M109" i="22" s="1"/>
  <c r="J109" i="22"/>
  <c r="N108" i="22"/>
  <c r="M108" i="22" s="1"/>
  <c r="J108" i="22"/>
  <c r="N107" i="22"/>
  <c r="M107" i="22" s="1"/>
  <c r="J107" i="22"/>
  <c r="N106" i="22"/>
  <c r="M106" i="22" s="1"/>
  <c r="J106" i="22"/>
  <c r="N103" i="22"/>
  <c r="M103" i="22" s="1"/>
  <c r="J103" i="22"/>
  <c r="N102" i="22"/>
  <c r="M102" i="22" s="1"/>
  <c r="J102" i="22"/>
  <c r="N101" i="22"/>
  <c r="M101" i="22" s="1"/>
  <c r="J101" i="22"/>
  <c r="N100" i="22"/>
  <c r="M100" i="22" s="1"/>
  <c r="J100" i="22"/>
  <c r="N99" i="22"/>
  <c r="M99" i="22" s="1"/>
  <c r="J99" i="22"/>
  <c r="N98" i="22"/>
  <c r="M98" i="22" s="1"/>
  <c r="J98" i="22"/>
  <c r="N97" i="22"/>
  <c r="M97" i="22" s="1"/>
  <c r="J97" i="22"/>
  <c r="O96" i="22"/>
  <c r="K96" i="22"/>
  <c r="N96" i="22" s="1"/>
  <c r="I96" i="22"/>
  <c r="N93" i="22"/>
  <c r="M93" i="22" s="1"/>
  <c r="J93" i="22"/>
  <c r="N92" i="22"/>
  <c r="M92" i="22"/>
  <c r="J92" i="22"/>
  <c r="N91" i="22"/>
  <c r="M91" i="22" s="1"/>
  <c r="J91" i="22"/>
  <c r="N90" i="22"/>
  <c r="M90" i="22" s="1"/>
  <c r="J90" i="22"/>
  <c r="O89" i="22"/>
  <c r="K89" i="22"/>
  <c r="N89" i="22" s="1"/>
  <c r="J89" i="22"/>
  <c r="I89" i="22"/>
  <c r="N88" i="22"/>
  <c r="M88" i="22" s="1"/>
  <c r="J88" i="22"/>
  <c r="N87" i="22"/>
  <c r="M87" i="22" s="1"/>
  <c r="J87" i="22"/>
  <c r="N86" i="22"/>
  <c r="M86" i="22" s="1"/>
  <c r="J86" i="22"/>
  <c r="N85" i="22"/>
  <c r="M85" i="22" s="1"/>
  <c r="J85" i="22"/>
  <c r="N84" i="22"/>
  <c r="M84" i="22" s="1"/>
  <c r="J84" i="22"/>
  <c r="N83" i="22"/>
  <c r="M83" i="22" s="1"/>
  <c r="J83" i="22"/>
  <c r="M82" i="22"/>
  <c r="J82" i="22"/>
  <c r="O81" i="22"/>
  <c r="K81" i="22"/>
  <c r="N81" i="22" s="1"/>
  <c r="I81" i="22"/>
  <c r="I80" i="22" s="1"/>
  <c r="L80" i="22"/>
  <c r="O80" i="22" s="1"/>
  <c r="I11" i="22"/>
  <c r="K11" i="22"/>
  <c r="N11" i="22" s="1"/>
  <c r="O11" i="22"/>
  <c r="O79" i="22"/>
  <c r="N79" i="22"/>
  <c r="J79" i="22"/>
  <c r="O78" i="22"/>
  <c r="N78" i="22"/>
  <c r="J78" i="22"/>
  <c r="O77" i="22"/>
  <c r="N77" i="22"/>
  <c r="J77" i="22"/>
  <c r="O76" i="22"/>
  <c r="N76" i="22"/>
  <c r="J76" i="22"/>
  <c r="O75" i="22"/>
  <c r="N75" i="22"/>
  <c r="J75" i="22"/>
  <c r="O74" i="22"/>
  <c r="N74" i="22"/>
  <c r="J74" i="22"/>
  <c r="O73" i="22"/>
  <c r="N73" i="22"/>
  <c r="J73" i="22"/>
  <c r="O72" i="22"/>
  <c r="N72" i="22"/>
  <c r="J72" i="22"/>
  <c r="O71" i="22"/>
  <c r="N71" i="22"/>
  <c r="J71" i="22"/>
  <c r="O70" i="22"/>
  <c r="N70" i="22"/>
  <c r="J70" i="22"/>
  <c r="O69" i="22"/>
  <c r="N69" i="22"/>
  <c r="J69" i="22"/>
  <c r="O68" i="22"/>
  <c r="N68" i="22"/>
  <c r="J68" i="22"/>
  <c r="O67" i="22"/>
  <c r="N67" i="22"/>
  <c r="J67" i="22"/>
  <c r="O66" i="22"/>
  <c r="N66" i="22"/>
  <c r="J66" i="22"/>
  <c r="O65" i="22"/>
  <c r="N65" i="22"/>
  <c r="J65" i="22"/>
  <c r="O64" i="22"/>
  <c r="N64" i="22"/>
  <c r="J64" i="22"/>
  <c r="O63" i="22"/>
  <c r="K63" i="22"/>
  <c r="N63" i="22" s="1"/>
  <c r="I63" i="22"/>
  <c r="O62" i="22"/>
  <c r="N62" i="22"/>
  <c r="J62" i="22"/>
  <c r="O61" i="22"/>
  <c r="N61" i="22"/>
  <c r="J61" i="22"/>
  <c r="O60" i="22"/>
  <c r="N60" i="22"/>
  <c r="J60" i="22"/>
  <c r="O59" i="22"/>
  <c r="N59" i="22"/>
  <c r="J59" i="22"/>
  <c r="O58" i="22"/>
  <c r="N58" i="22"/>
  <c r="J58" i="22"/>
  <c r="O57" i="22"/>
  <c r="N57" i="22"/>
  <c r="J57" i="22"/>
  <c r="O56" i="22"/>
  <c r="N56" i="22"/>
  <c r="J56" i="22"/>
  <c r="O55" i="22"/>
  <c r="N55" i="22"/>
  <c r="J55" i="22"/>
  <c r="O54" i="22"/>
  <c r="N54" i="22"/>
  <c r="J54" i="22"/>
  <c r="O53" i="22"/>
  <c r="N53" i="22"/>
  <c r="J53" i="22"/>
  <c r="L52" i="22"/>
  <c r="L10" i="22" s="1"/>
  <c r="O10" i="22" s="1"/>
  <c r="K52" i="22"/>
  <c r="N52" i="22" s="1"/>
  <c r="I52" i="22"/>
  <c r="O51" i="22"/>
  <c r="N51" i="22"/>
  <c r="J51" i="22"/>
  <c r="O50" i="22"/>
  <c r="N50" i="22"/>
  <c r="J50" i="22"/>
  <c r="O49" i="22"/>
  <c r="N49" i="22"/>
  <c r="J49" i="22"/>
  <c r="O48" i="22"/>
  <c r="N48" i="22"/>
  <c r="J48" i="22"/>
  <c r="O47" i="22"/>
  <c r="N47" i="22"/>
  <c r="J47" i="22"/>
  <c r="O46" i="22"/>
  <c r="N46" i="22"/>
  <c r="J46" i="22"/>
  <c r="O45" i="22"/>
  <c r="N45" i="22"/>
  <c r="J45" i="22"/>
  <c r="O44" i="22"/>
  <c r="N44" i="22"/>
  <c r="J44" i="22"/>
  <c r="O43" i="22"/>
  <c r="N43" i="22"/>
  <c r="J43" i="22"/>
  <c r="O42" i="22"/>
  <c r="N42" i="22"/>
  <c r="J42" i="22"/>
  <c r="O41" i="22"/>
  <c r="N41" i="22"/>
  <c r="J41" i="22"/>
  <c r="O40" i="22"/>
  <c r="N40" i="22"/>
  <c r="J40" i="22"/>
  <c r="O39" i="22"/>
  <c r="N39" i="22"/>
  <c r="J39" i="22"/>
  <c r="O38" i="22"/>
  <c r="N38" i="22"/>
  <c r="J38" i="22"/>
  <c r="O37" i="22"/>
  <c r="N37" i="22"/>
  <c r="J37" i="22"/>
  <c r="O36" i="22"/>
  <c r="N36" i="22"/>
  <c r="J36" i="22"/>
  <c r="O35" i="22"/>
  <c r="N35" i="22"/>
  <c r="J35" i="22"/>
  <c r="O34" i="22"/>
  <c r="N34" i="22"/>
  <c r="J34" i="22"/>
  <c r="O33" i="22"/>
  <c r="N33" i="22"/>
  <c r="J33" i="22"/>
  <c r="O32" i="22"/>
  <c r="N32" i="22"/>
  <c r="J32" i="22"/>
  <c r="O31" i="22"/>
  <c r="N31" i="22"/>
  <c r="J31" i="22"/>
  <c r="O30" i="22"/>
  <c r="N30" i="22"/>
  <c r="J30" i="22"/>
  <c r="O29" i="22"/>
  <c r="N29" i="22"/>
  <c r="J29" i="22"/>
  <c r="O28" i="22"/>
  <c r="N28" i="22"/>
  <c r="J28" i="22"/>
  <c r="O27" i="22"/>
  <c r="N27" i="22"/>
  <c r="J27" i="22"/>
  <c r="O26" i="22"/>
  <c r="N26" i="22"/>
  <c r="J26" i="22"/>
  <c r="O25" i="22"/>
  <c r="N25" i="22"/>
  <c r="J25" i="22"/>
  <c r="O24" i="22"/>
  <c r="N24" i="22"/>
  <c r="J24" i="22"/>
  <c r="O23" i="22"/>
  <c r="N23" i="22"/>
  <c r="J23" i="22"/>
  <c r="O22" i="22"/>
  <c r="N22" i="22"/>
  <c r="J22" i="22"/>
  <c r="O21" i="22"/>
  <c r="N21" i="22"/>
  <c r="J21" i="22"/>
  <c r="O20" i="22"/>
  <c r="N20" i="22"/>
  <c r="J20" i="22"/>
  <c r="O19" i="22"/>
  <c r="N19" i="22"/>
  <c r="J19" i="22"/>
  <c r="O18" i="22"/>
  <c r="N18" i="22"/>
  <c r="J18" i="22"/>
  <c r="O17" i="22"/>
  <c r="N17" i="22"/>
  <c r="J17" i="22"/>
  <c r="O16" i="22"/>
  <c r="N16" i="22"/>
  <c r="J16" i="22"/>
  <c r="O15" i="22"/>
  <c r="N15" i="22"/>
  <c r="J15" i="22"/>
  <c r="O14" i="22"/>
  <c r="N14" i="22"/>
  <c r="J14" i="22"/>
  <c r="O13" i="22"/>
  <c r="N13" i="22"/>
  <c r="J13" i="22"/>
  <c r="O12" i="22"/>
  <c r="N12" i="22"/>
  <c r="J12" i="22"/>
  <c r="J11" i="23" l="1"/>
  <c r="I224" i="22"/>
  <c r="I223" i="22" s="1"/>
  <c r="L390" i="22"/>
  <c r="L389" i="22" s="1"/>
  <c r="O389" i="22" s="1"/>
  <c r="M518" i="22"/>
  <c r="L552" i="22"/>
  <c r="L551" i="22" s="1"/>
  <c r="O551" i="22" s="1"/>
  <c r="J52" i="23"/>
  <c r="J236" i="23"/>
  <c r="M297" i="23"/>
  <c r="M300" i="23"/>
  <c r="M328" i="23"/>
  <c r="M344" i="23"/>
  <c r="M346" i="23"/>
  <c r="M370" i="23"/>
  <c r="J527" i="23"/>
  <c r="J286" i="22"/>
  <c r="J285" i="22" s="1"/>
  <c r="L157" i="22"/>
  <c r="L156" i="22" s="1"/>
  <c r="O156" i="22" s="1"/>
  <c r="J475" i="22"/>
  <c r="I10" i="23"/>
  <c r="J63" i="23"/>
  <c r="J281" i="23"/>
  <c r="M314" i="23"/>
  <c r="M327" i="23"/>
  <c r="M331" i="23"/>
  <c r="M333" i="23"/>
  <c r="M337" i="23"/>
  <c r="M339" i="23"/>
  <c r="M353" i="23"/>
  <c r="M355" i="23"/>
  <c r="L517" i="23"/>
  <c r="M372" i="22"/>
  <c r="I157" i="22"/>
  <c r="I156" i="22" s="1"/>
  <c r="M387" i="22"/>
  <c r="K157" i="23"/>
  <c r="N157" i="23" s="1"/>
  <c r="M157" i="23" s="1"/>
  <c r="I224" i="23"/>
  <c r="I223" i="23" s="1"/>
  <c r="I286" i="23"/>
  <c r="I285" i="23" s="1"/>
  <c r="K517" i="23"/>
  <c r="N517" i="23" s="1"/>
  <c r="M517" i="23" s="1"/>
  <c r="L552" i="23"/>
  <c r="L551" i="23" s="1"/>
  <c r="L223" i="22"/>
  <c r="O223" i="22" s="1"/>
  <c r="L286" i="22"/>
  <c r="J513" i="22"/>
  <c r="J81" i="22"/>
  <c r="M117" i="22"/>
  <c r="K157" i="22"/>
  <c r="J178" i="22"/>
  <c r="M288" i="22"/>
  <c r="M292" i="22"/>
  <c r="M294" i="22"/>
  <c r="M296" i="22"/>
  <c r="I286" i="22"/>
  <c r="I285" i="22" s="1"/>
  <c r="M299" i="22"/>
  <c r="M357" i="22"/>
  <c r="M379" i="22"/>
  <c r="M383" i="22"/>
  <c r="M385" i="22"/>
  <c r="K553" i="22"/>
  <c r="N553" i="22" s="1"/>
  <c r="M553" i="22" s="1"/>
  <c r="I552" i="22"/>
  <c r="I551" i="22" s="1"/>
  <c r="M12" i="23"/>
  <c r="I157" i="23"/>
  <c r="I156" i="23" s="1"/>
  <c r="J217" i="23"/>
  <c r="K224" i="23"/>
  <c r="J224" i="23" s="1"/>
  <c r="M292" i="23"/>
  <c r="M306" i="23"/>
  <c r="M308" i="23"/>
  <c r="M319" i="23"/>
  <c r="M347" i="23"/>
  <c r="M361" i="23"/>
  <c r="M363" i="23"/>
  <c r="M365" i="23"/>
  <c r="M377" i="23"/>
  <c r="M386" i="23"/>
  <c r="J497" i="23"/>
  <c r="I517" i="23"/>
  <c r="J517" i="23"/>
  <c r="L286" i="23"/>
  <c r="N485" i="23"/>
  <c r="M485" i="23" s="1"/>
  <c r="J485" i="23"/>
  <c r="N555" i="23"/>
  <c r="M555" i="23" s="1"/>
  <c r="K553" i="23"/>
  <c r="I10" i="22"/>
  <c r="J52" i="22"/>
  <c r="K80" i="22"/>
  <c r="N80" i="22" s="1"/>
  <c r="M96" i="22"/>
  <c r="M140" i="22"/>
  <c r="K224" i="22"/>
  <c r="J265" i="22"/>
  <c r="K286" i="22"/>
  <c r="M305" i="22"/>
  <c r="M307" i="22"/>
  <c r="M309" i="22"/>
  <c r="M311" i="22"/>
  <c r="M313" i="22"/>
  <c r="M315" i="22"/>
  <c r="M317" i="22"/>
  <c r="M319" i="22"/>
  <c r="M321" i="22"/>
  <c r="M323" i="22"/>
  <c r="M324" i="22"/>
  <c r="M349" i="22"/>
  <c r="M362" i="22"/>
  <c r="M364" i="22"/>
  <c r="M365" i="22"/>
  <c r="M375" i="22"/>
  <c r="M377" i="22"/>
  <c r="M378" i="22"/>
  <c r="M388" i="22"/>
  <c r="J485" i="22"/>
  <c r="I517" i="22"/>
  <c r="L526" i="22"/>
  <c r="O526" i="22" s="1"/>
  <c r="J526" i="22"/>
  <c r="I527" i="22"/>
  <c r="I526" i="22" s="1"/>
  <c r="M571" i="22"/>
  <c r="K80" i="23"/>
  <c r="N80" i="23" s="1"/>
  <c r="M80" i="23" s="1"/>
  <c r="I80" i="23"/>
  <c r="J96" i="23"/>
  <c r="K156" i="23"/>
  <c r="N156" i="23" s="1"/>
  <c r="M156" i="23" s="1"/>
  <c r="O286" i="23"/>
  <c r="L285" i="23"/>
  <c r="O285" i="23" s="1"/>
  <c r="K484" i="23"/>
  <c r="N484" i="23" s="1"/>
  <c r="M484" i="23" s="1"/>
  <c r="O549" i="23"/>
  <c r="M549" i="23" s="1"/>
  <c r="L526" i="23"/>
  <c r="O526" i="23" s="1"/>
  <c r="M526" i="23" s="1"/>
  <c r="L157" i="23"/>
  <c r="L156" i="23" s="1"/>
  <c r="O156" i="23" s="1"/>
  <c r="M289" i="23"/>
  <c r="M290" i="23"/>
  <c r="M295" i="23"/>
  <c r="M296" i="23"/>
  <c r="M304" i="23"/>
  <c r="M305" i="23"/>
  <c r="M311" i="23"/>
  <c r="M312" i="23"/>
  <c r="M317" i="23"/>
  <c r="M322" i="23"/>
  <c r="M323" i="23"/>
  <c r="M329" i="23"/>
  <c r="M330" i="23"/>
  <c r="M336" i="23"/>
  <c r="M342" i="23"/>
  <c r="M343" i="23"/>
  <c r="M351" i="23"/>
  <c r="M352" i="23"/>
  <c r="M359" i="23"/>
  <c r="M360" i="23"/>
  <c r="M368" i="23"/>
  <c r="M369" i="23"/>
  <c r="M374" i="23"/>
  <c r="M375" i="23"/>
  <c r="M379" i="23"/>
  <c r="M384" i="23"/>
  <c r="M385" i="23"/>
  <c r="I390" i="23"/>
  <c r="I389" i="23" s="1"/>
  <c r="L390" i="23"/>
  <c r="L389" i="23" s="1"/>
  <c r="O389" i="23" s="1"/>
  <c r="J526" i="23"/>
  <c r="I527" i="23"/>
  <c r="I526" i="23" s="1"/>
  <c r="I552" i="23"/>
  <c r="I551" i="23" s="1"/>
  <c r="M10" i="23"/>
  <c r="M11" i="23"/>
  <c r="M13" i="23"/>
  <c r="J81" i="23"/>
  <c r="M89" i="23"/>
  <c r="M96" i="23"/>
  <c r="M117" i="23"/>
  <c r="J214" i="23"/>
  <c r="L223" i="23"/>
  <c r="O223" i="23" s="1"/>
  <c r="J251" i="23"/>
  <c r="J269" i="23"/>
  <c r="J279" i="23"/>
  <c r="K390" i="23"/>
  <c r="N391" i="23"/>
  <c r="M391" i="23" s="1"/>
  <c r="J391" i="23"/>
  <c r="N558" i="23"/>
  <c r="M558" i="23" s="1"/>
  <c r="K556" i="23"/>
  <c r="N556" i="23" s="1"/>
  <c r="M556" i="23" s="1"/>
  <c r="N348" i="23"/>
  <c r="M348" i="23" s="1"/>
  <c r="K286" i="23"/>
  <c r="N475" i="23"/>
  <c r="M475" i="23" s="1"/>
  <c r="J475" i="23"/>
  <c r="M288" i="23"/>
  <c r="M294" i="23"/>
  <c r="M299" i="23"/>
  <c r="M303" i="23"/>
  <c r="M310" i="23"/>
  <c r="M321" i="23"/>
  <c r="M325" i="23"/>
  <c r="M332" i="23"/>
  <c r="M335" i="23"/>
  <c r="M338" i="23"/>
  <c r="M341" i="23"/>
  <c r="M345" i="23"/>
  <c r="M350" i="23"/>
  <c r="M354" i="23"/>
  <c r="M358" i="23"/>
  <c r="M362" i="23"/>
  <c r="M367" i="23"/>
  <c r="M381" i="23"/>
  <c r="M287" i="23"/>
  <c r="M298" i="23"/>
  <c r="J117" i="23"/>
  <c r="J140" i="23"/>
  <c r="J178" i="23"/>
  <c r="J225" i="23"/>
  <c r="J265" i="23"/>
  <c r="M387" i="23"/>
  <c r="M571" i="23"/>
  <c r="J156" i="23"/>
  <c r="R156" i="23" s="1"/>
  <c r="J201" i="23"/>
  <c r="J426" i="23"/>
  <c r="J439" i="23"/>
  <c r="J467" i="23"/>
  <c r="M89" i="22"/>
  <c r="J96" i="22"/>
  <c r="J225" i="22"/>
  <c r="M287" i="22"/>
  <c r="M290" i="22"/>
  <c r="M291" i="22"/>
  <c r="M298" i="22"/>
  <c r="M303" i="22"/>
  <c r="M304" i="22"/>
  <c r="M312" i="22"/>
  <c r="M320" i="22"/>
  <c r="M328" i="22"/>
  <c r="N391" i="22"/>
  <c r="M391" i="22" s="1"/>
  <c r="I390" i="22"/>
  <c r="I389" i="22" s="1"/>
  <c r="N439" i="22"/>
  <c r="M439" i="22" s="1"/>
  <c r="N485" i="22"/>
  <c r="M485" i="22" s="1"/>
  <c r="M80" i="22"/>
  <c r="J281" i="22"/>
  <c r="M308" i="22"/>
  <c r="M316" i="22"/>
  <c r="M339" i="22"/>
  <c r="M340" i="22"/>
  <c r="M347" i="22"/>
  <c r="M352" i="22"/>
  <c r="M353" i="22"/>
  <c r="M360" i="22"/>
  <c r="M361" i="22"/>
  <c r="M368" i="22"/>
  <c r="M369" i="22"/>
  <c r="M373" i="22"/>
  <c r="M374" i="22"/>
  <c r="M381" i="22"/>
  <c r="M382" i="22"/>
  <c r="K484" i="22"/>
  <c r="N484" i="22" s="1"/>
  <c r="M484" i="22" s="1"/>
  <c r="J497" i="22"/>
  <c r="K517" i="22"/>
  <c r="N517" i="22" s="1"/>
  <c r="M517" i="22" s="1"/>
  <c r="K556" i="22"/>
  <c r="N556" i="22" s="1"/>
  <c r="M556" i="22" s="1"/>
  <c r="J11" i="22"/>
  <c r="M13" i="22"/>
  <c r="M15" i="22"/>
  <c r="M17" i="22"/>
  <c r="M19" i="22"/>
  <c r="M21" i="22"/>
  <c r="M23" i="22"/>
  <c r="M25" i="22"/>
  <c r="M27" i="22"/>
  <c r="M29" i="22"/>
  <c r="M31" i="22"/>
  <c r="M33" i="22"/>
  <c r="M35" i="22"/>
  <c r="M37" i="22"/>
  <c r="M39" i="22"/>
  <c r="M41" i="22"/>
  <c r="M43" i="22"/>
  <c r="M45" i="22"/>
  <c r="M47" i="22"/>
  <c r="M49" i="22"/>
  <c r="M81" i="22"/>
  <c r="M289" i="22"/>
  <c r="M293" i="22"/>
  <c r="M297" i="22"/>
  <c r="M302" i="22"/>
  <c r="M306" i="22"/>
  <c r="M310" i="22"/>
  <c r="M314" i="22"/>
  <c r="M318" i="22"/>
  <c r="M322" i="22"/>
  <c r="M326" i="22"/>
  <c r="M330" i="22"/>
  <c r="M334" i="22"/>
  <c r="M338" i="22"/>
  <c r="M342" i="22"/>
  <c r="M346" i="22"/>
  <c r="M351" i="22"/>
  <c r="M355" i="22"/>
  <c r="M359" i="22"/>
  <c r="M363" i="22"/>
  <c r="M367" i="22"/>
  <c r="M371" i="22"/>
  <c r="M376" i="22"/>
  <c r="M380" i="22"/>
  <c r="M384" i="22"/>
  <c r="M526" i="22"/>
  <c r="K390" i="22"/>
  <c r="J426" i="22"/>
  <c r="J390" i="22" s="1"/>
  <c r="J467" i="22"/>
  <c r="M348" i="22"/>
  <c r="J224" i="22"/>
  <c r="J236" i="22"/>
  <c r="J269" i="22"/>
  <c r="J251" i="22"/>
  <c r="J279" i="22"/>
  <c r="J201" i="22"/>
  <c r="J214" i="22"/>
  <c r="J80" i="22"/>
  <c r="J117" i="22"/>
  <c r="J140" i="22"/>
  <c r="K10" i="22"/>
  <c r="N10" i="22" s="1"/>
  <c r="M12" i="22"/>
  <c r="M28" i="22"/>
  <c r="M30" i="22"/>
  <c r="M51" i="22"/>
  <c r="M14" i="22"/>
  <c r="M16" i="22"/>
  <c r="M18" i="22"/>
  <c r="M20" i="22"/>
  <c r="M22" i="22"/>
  <c r="M24" i="22"/>
  <c r="M26" i="22"/>
  <c r="M32" i="22"/>
  <c r="M34" i="22"/>
  <c r="M36" i="22"/>
  <c r="M38" i="22"/>
  <c r="M40" i="22"/>
  <c r="M42" i="22"/>
  <c r="M44" i="22"/>
  <c r="M46" i="22"/>
  <c r="M48" i="22"/>
  <c r="M50" i="22"/>
  <c r="J63" i="22"/>
  <c r="M11" i="22"/>
  <c r="M10" i="22"/>
  <c r="O52" i="22"/>
  <c r="N224" i="23" l="1"/>
  <c r="M224" i="23" s="1"/>
  <c r="J484" i="22"/>
  <c r="K223" i="23"/>
  <c r="N223" i="23" s="1"/>
  <c r="M223" i="23" s="1"/>
  <c r="I584" i="22"/>
  <c r="J157" i="22"/>
  <c r="L583" i="23"/>
  <c r="J10" i="23"/>
  <c r="K552" i="23"/>
  <c r="K551" i="23" s="1"/>
  <c r="O551" i="23"/>
  <c r="O583" i="23" s="1"/>
  <c r="N553" i="23"/>
  <c r="M553" i="23" s="1"/>
  <c r="J157" i="23"/>
  <c r="N157" i="22"/>
  <c r="M157" i="22" s="1"/>
  <c r="K156" i="22"/>
  <c r="O286" i="22"/>
  <c r="L285" i="22"/>
  <c r="O285" i="22" s="1"/>
  <c r="O584" i="22" s="1"/>
  <c r="K552" i="22"/>
  <c r="N552" i="22" s="1"/>
  <c r="M552" i="22" s="1"/>
  <c r="I583" i="23"/>
  <c r="J484" i="23"/>
  <c r="N286" i="22"/>
  <c r="K285" i="22"/>
  <c r="N285" i="22" s="1"/>
  <c r="N224" i="22"/>
  <c r="M224" i="22" s="1"/>
  <c r="K223" i="22"/>
  <c r="J80" i="23"/>
  <c r="M390" i="23"/>
  <c r="N390" i="23"/>
  <c r="K389" i="23"/>
  <c r="N552" i="23"/>
  <c r="M552" i="23" s="1"/>
  <c r="N286" i="23"/>
  <c r="M286" i="23" s="1"/>
  <c r="K285" i="23"/>
  <c r="N285" i="23" s="1"/>
  <c r="M285" i="23" s="1"/>
  <c r="J390" i="23"/>
  <c r="M390" i="22"/>
  <c r="J10" i="22"/>
  <c r="N390" i="22"/>
  <c r="K389" i="22"/>
  <c r="K551" i="22" l="1"/>
  <c r="J223" i="23"/>
  <c r="M285" i="22"/>
  <c r="N156" i="22"/>
  <c r="M156" i="22" s="1"/>
  <c r="J156" i="22"/>
  <c r="R156" i="22" s="1"/>
  <c r="L584" i="22"/>
  <c r="M286" i="22"/>
  <c r="K584" i="22"/>
  <c r="N223" i="22"/>
  <c r="M223" i="22" s="1"/>
  <c r="J223" i="22"/>
  <c r="K583" i="23"/>
  <c r="N551" i="23"/>
  <c r="J389" i="23"/>
  <c r="J583" i="23" s="1"/>
  <c r="N389" i="23"/>
  <c r="M389" i="23" s="1"/>
  <c r="N551" i="22"/>
  <c r="N389" i="22"/>
  <c r="M389" i="22" s="1"/>
  <c r="J389" i="22"/>
  <c r="J584" i="22" l="1"/>
  <c r="N584" i="22"/>
  <c r="M551" i="23"/>
  <c r="M583" i="23" s="1"/>
  <c r="N583" i="23"/>
  <c r="M551" i="22"/>
  <c r="M584" i="22" s="1"/>
  <c r="O585" i="22" l="1"/>
  <c r="O584" i="23"/>
  <c r="L585" i="22"/>
  <c r="L584" i="23"/>
  <c r="K585" i="22" l="1"/>
  <c r="K584" i="23"/>
  <c r="I585" i="22"/>
  <c r="I584" i="23"/>
  <c r="J585" i="22" l="1"/>
  <c r="J584" i="23"/>
  <c r="N585" i="22" l="1"/>
  <c r="N584" i="23"/>
  <c r="M585" i="22"/>
  <c r="M584" i="23"/>
</calcChain>
</file>

<file path=xl/sharedStrings.xml><?xml version="1.0" encoding="utf-8"?>
<sst xmlns="http://schemas.openxmlformats.org/spreadsheetml/2006/main" count="2670" uniqueCount="330">
  <si>
    <t>TT</t>
  </si>
  <si>
    <t>Vị trí</t>
  </si>
  <si>
    <t>Tờ bản đồ địa chính đất lâm nghiệp</t>
  </si>
  <si>
    <t>Quyết định giao đất, giao rừng</t>
  </si>
  <si>
    <t>Ghi chú</t>
  </si>
  <si>
    <t>Lô</t>
  </si>
  <si>
    <t>Khoảnh</t>
  </si>
  <si>
    <t>Tờ bản đồ số</t>
  </si>
  <si>
    <t>Thửa số</t>
  </si>
  <si>
    <t>1</t>
  </si>
  <si>
    <t>6</t>
  </si>
  <si>
    <t>2</t>
  </si>
  <si>
    <t>5</t>
  </si>
  <si>
    <t>3</t>
  </si>
  <si>
    <t>Cộng đồng dân cư thôn/ Người đại diện</t>
  </si>
  <si>
    <t>86</t>
  </si>
  <si>
    <t>84B</t>
  </si>
  <si>
    <t>QĐ số 1254/QĐ-UBND ngày 15/6/2018</t>
  </si>
  <si>
    <t>Tổng cộng</t>
  </si>
  <si>
    <t xml:space="preserve">Tiểu khu </t>
  </si>
  <si>
    <t>94</t>
  </si>
  <si>
    <t>4</t>
  </si>
  <si>
    <t>8</t>
  </si>
  <si>
    <t>10</t>
  </si>
  <si>
    <t>QĐ số 3245/QĐ-UBND ngày 16/12/2019</t>
  </si>
  <si>
    <t>I</t>
  </si>
  <si>
    <t>95</t>
  </si>
  <si>
    <t>100</t>
  </si>
  <si>
    <t>QĐ số 3246/QĐ-UBND ngày 16/12/2019</t>
  </si>
  <si>
    <t>Cộng đồng thôn Tây</t>
  </si>
  <si>
    <t>II</t>
  </si>
  <si>
    <t>III</t>
  </si>
  <si>
    <t>IV</t>
  </si>
  <si>
    <t>V</t>
  </si>
  <si>
    <t>Cộng đồng thôn Niên</t>
  </si>
  <si>
    <t>Người đại diện ông Hồ Văn Mười (Trưởng thôn)</t>
  </si>
  <si>
    <t>Cộng đồng thôn Tang</t>
  </si>
  <si>
    <t>Người đại diện ông Hồ Văn Rum (Trưởng thôn)</t>
  </si>
  <si>
    <t>Người đại diện  ông Hồ Văn Tuấn (Trưởng thôn)</t>
  </si>
  <si>
    <t>Cộng đồng thôn Quế</t>
  </si>
  <si>
    <t>Người đại diện ông Hồ Quang Tạo (Trưởng thôn)</t>
  </si>
  <si>
    <t>Cộng đồng thôn Nước Nia</t>
  </si>
  <si>
    <t>Người đại diện ông Hồ Văn Việt (Trưởng thôn)</t>
  </si>
  <si>
    <t>Người tổng hợp</t>
  </si>
  <si>
    <t xml:space="preserve">A </t>
  </si>
  <si>
    <t>Đối với cộng đồng</t>
  </si>
  <si>
    <t>a</t>
  </si>
  <si>
    <t>b</t>
  </si>
  <si>
    <t>d</t>
  </si>
  <si>
    <t>c</t>
  </si>
  <si>
    <t>g</t>
  </si>
  <si>
    <t>e</t>
  </si>
  <si>
    <t>h</t>
  </si>
  <si>
    <t>9</t>
  </si>
  <si>
    <t>59</t>
  </si>
  <si>
    <t>7</t>
  </si>
  <si>
    <t>67</t>
  </si>
  <si>
    <t>a1</t>
  </si>
  <si>
    <t>54</t>
  </si>
  <si>
    <t>i</t>
  </si>
  <si>
    <t>k</t>
  </si>
  <si>
    <t>B</t>
  </si>
  <si>
    <t>Hộ gia đình</t>
  </si>
  <si>
    <t>Hồ Văn Thành</t>
  </si>
  <si>
    <t>Hồ Văn Vương</t>
  </si>
  <si>
    <t>Hồ Văn Ây</t>
  </si>
  <si>
    <t>Hồ Văn Lợi</t>
  </si>
  <si>
    <t>Hồ Văn Lương</t>
  </si>
  <si>
    <t>QĐ số 3953/QĐ-UBND ngày 31/12/2015</t>
  </si>
  <si>
    <t xml:space="preserve">QĐ số 1249/QĐ-UBND ngày 15/6/2018  </t>
  </si>
  <si>
    <t xml:space="preserve">QĐ số 3238/QĐ-UBND ngày 16/12/2019  </t>
  </si>
  <si>
    <t>Trà Bồng, ngày      tháng 12 năm 2022</t>
  </si>
  <si>
    <t>Cộng đồng thôn Trà Khương</t>
  </si>
  <si>
    <t>Người đại diện ông Hồ Văn Ôn</t>
  </si>
  <si>
    <t xml:space="preserve">Cộng đồng thôn Trà Lạc </t>
  </si>
  <si>
    <t xml:space="preserve">Cộng đồng thôn Trà Xanh </t>
  </si>
  <si>
    <t xml:space="preserve"> Người đại diện ông Hồ Văn Lộ</t>
  </si>
  <si>
    <t>Cộng đồng thôn Trà Hoa</t>
  </si>
  <si>
    <t>Người đại diện là ông Hồ Văn Thảo</t>
  </si>
  <si>
    <t>Cộng đồng thôn Trà Ót</t>
  </si>
  <si>
    <t>75</t>
  </si>
  <si>
    <t>72</t>
  </si>
  <si>
    <t>83</t>
  </si>
  <si>
    <t>Cộng đồng thôn Trà Ngon</t>
  </si>
  <si>
    <t>Quyết định số 1247/QĐ-UBND, ngày 15/6/2018 của UBND huyện Trà Bồng</t>
  </si>
  <si>
    <t>84A</t>
  </si>
  <si>
    <t>Người đại diện ông Hồ Thanh Tùng</t>
  </si>
  <si>
    <t>Người đại diện ông Hồ Văn Lý</t>
  </si>
  <si>
    <t>Cộng đồng thôn Trường Biện</t>
  </si>
  <si>
    <t>Người đại diện ông Hồ Minh Thư (Trưởng thôn)</t>
  </si>
  <si>
    <t>QĐ số 1248/QĐ-UBND ngày 15/6/2018</t>
  </si>
  <si>
    <t>Cộng đồng thôn Bắc</t>
  </si>
  <si>
    <t>QĐ số 3947/QĐ-UBND ngày 31/12/2015</t>
  </si>
  <si>
    <t>Người đại diện ông Hồ Văn Lộc(Trưởng thôn)</t>
  </si>
  <si>
    <t>QĐ số 3241/QĐ-UBND ngày 16/2/2019</t>
  </si>
  <si>
    <t>Cộng đồng thôn Ka Tinh</t>
  </si>
  <si>
    <t>Người đại diện  ông Hồ Văn Tám (Trưởng thôn)</t>
  </si>
  <si>
    <t>QĐ số 3240/QĐ-UBND ngày 16/12/2019</t>
  </si>
  <si>
    <t>Cộng đồng thôn Sơn Bàn</t>
  </si>
  <si>
    <t>Người đại diện ông Hồ Xuân Linh (Trưởng thôn)</t>
  </si>
  <si>
    <t>Cộng đồng thôn Sơn Thành</t>
  </si>
  <si>
    <t>Người đại diện ông Hồ Văn Phương(Sơn Thành 2); Hồ Văn Mến (Trưởng thôn)</t>
  </si>
  <si>
    <t>QĐ số 3242/QĐ-UBND ngày 16/12/2019</t>
  </si>
  <si>
    <t>QĐ số 442/QĐ-UBND ngày 30/3/2017</t>
  </si>
  <si>
    <t>VI</t>
  </si>
  <si>
    <t>Cộng đồng thôn Trung</t>
  </si>
  <si>
    <t>Người đại diện ông Hồ Hữu Phước(Trưởng thôn)</t>
  </si>
  <si>
    <t>Hồ Văn Mến</t>
  </si>
  <si>
    <t>Hồ Thị Thu Trang</t>
  </si>
  <si>
    <t>52</t>
  </si>
  <si>
    <t>49</t>
  </si>
  <si>
    <t>Cộng đồng thôn Nguyên</t>
  </si>
  <si>
    <t>34</t>
  </si>
  <si>
    <t>40</t>
  </si>
  <si>
    <t>39</t>
  </si>
  <si>
    <t>Cộng đồng thôn Cả</t>
  </si>
  <si>
    <t>50</t>
  </si>
  <si>
    <t>12</t>
  </si>
  <si>
    <t>Quyết định số 3232/QĐ-UBND ngày 16/12/2019</t>
  </si>
  <si>
    <t>11</t>
  </si>
  <si>
    <t>Ông Hồ Văn Lảnh</t>
  </si>
  <si>
    <t>Tổng Cộng</t>
  </si>
  <si>
    <t>A</t>
  </si>
  <si>
    <t>Cộng đồng dân cư thôn Băng</t>
  </si>
  <si>
    <t xml:space="preserve"> Người đại diện ông Hồ Văn Nanh (Trưởng thôn)</t>
  </si>
  <si>
    <t>Người đại diện ông Hồ Văn Dinh (Trưởng thôn)</t>
  </si>
  <si>
    <t>Người đại diện ông Hồ Văn Miêm (Trưởng thôn)</t>
  </si>
  <si>
    <t>Cộng đồng thôn Cưa</t>
  </si>
  <si>
    <t>Người đại diện ông Hồ Văn Lý (Trưởng thôn)</t>
  </si>
  <si>
    <t>Đối Hộ gia đình</t>
  </si>
  <si>
    <t>Đối với Cộng đồng dân cư thôn</t>
  </si>
  <si>
    <t>QĐ số 1247/QĐ-UBND ngày 15/6/2018</t>
  </si>
  <si>
    <t xml:space="preserve">QĐ số 3343/QĐ-UBND  ngày 16/12/2019 </t>
  </si>
  <si>
    <t xml:space="preserve">QĐ số 3244/QĐ-UBND  ngày 16/12/2019 </t>
  </si>
  <si>
    <t>QĐ số 2151/QĐ-UBND
 ngày 15/6/2018</t>
  </si>
  <si>
    <t>QĐ 3234/QĐ-UBND 
ngày 16/12/2019</t>
  </si>
  <si>
    <t>QĐ số 3948/QĐ-UBND
 ngày 31/12/2015</t>
  </si>
  <si>
    <t>QĐ số 3234/QĐ-UBND 
ngày 16/12/2019</t>
  </si>
  <si>
    <t>QĐ số 1251/QĐ-UBND 
ngày 15/6/2018</t>
  </si>
  <si>
    <t>Người đại diện ông Hồ Tuấn Anh (Trưởng thôn)</t>
  </si>
  <si>
    <t>Cộng đồng thôn thôn 1</t>
  </si>
  <si>
    <t>Người đại diện ông Hồ Văn Hùng (Trưởng thôn)</t>
  </si>
  <si>
    <t>Cộng đồng thôn thôn 2</t>
  </si>
  <si>
    <t>Cộng đồng thôn 3</t>
  </si>
  <si>
    <t>Người đại diện ông Hồ Văn Huynh (Trưởng thôn)</t>
  </si>
  <si>
    <t>QĐ số 3234/QĐ-UBND
 ngày 16/12/2019</t>
  </si>
  <si>
    <t>Cộng đồng thôn 4</t>
  </si>
  <si>
    <t>Người đại diện ông Hồ Văn Ngãi (Trưởng thôn)</t>
  </si>
  <si>
    <t>Cộng đồng thôn 5</t>
  </si>
  <si>
    <t>QĐ số 2151/QĐ-UBND 
ngày 15/6/2018</t>
  </si>
  <si>
    <t>QĐ số 3948/QĐ-UBND
ngày 31/12/2015</t>
  </si>
  <si>
    <t>Cộng đồng thôn 6</t>
  </si>
  <si>
    <t>Đối với hộ gia đình, cá nhân</t>
  </si>
  <si>
    <t>Đinh Văn Phong</t>
  </si>
  <si>
    <t>QĐ Số 3946/QĐ-UBND ngày 31/12/2015</t>
  </si>
  <si>
    <t>Người đại diện ông Hồ Văn Tài (Trưởng thôn)</t>
  </si>
  <si>
    <t>31</t>
  </si>
  <si>
    <t>33</t>
  </si>
  <si>
    <t>32</t>
  </si>
  <si>
    <t xml:space="preserve"> QĐ Số 3946/QĐ-UBND ngày 31/12/2015</t>
  </si>
  <si>
    <t>QĐ Số 1252/QĐ-UBND ngày 15/6/2018</t>
  </si>
  <si>
    <t>QĐ Số 1252/QĐ-UBND 
ngày 15/6/2018</t>
  </si>
  <si>
    <t>Người đại diện ông Hồ Văn Danh (Trưởng thôn)</t>
  </si>
  <si>
    <t>Người đại diện ông Hồ Văn Mẹo (Trưởng thôn)</t>
  </si>
  <si>
    <t>41</t>
  </si>
  <si>
    <t>Cộng đồng thôn Trà Vân</t>
  </si>
  <si>
    <t>QĐ số 668/QĐ-UBND 
ngày 30/6/2016</t>
  </si>
  <si>
    <t>Cộng đồng thôn Trà Cương</t>
  </si>
  <si>
    <t>QĐ số 668/QĐ-UBND ngày 30/6/2016</t>
  </si>
  <si>
    <t>Cộng đồng thôn Trà Linh</t>
  </si>
  <si>
    <t>QĐ số số 669/QĐ-UBND ngày 30/6/2016</t>
  </si>
  <si>
    <t>Người đại diện  ông (Trưởng thôn)</t>
  </si>
  <si>
    <t>Người đại diện ông (Trưởng thôn)</t>
  </si>
  <si>
    <t>Người đại diện ông  (Trưởng thôn)</t>
  </si>
  <si>
    <t>Cộng đồng thôn Đam</t>
  </si>
  <si>
    <t>QĐ số 664/QĐ-UBND ngày 30/6/2016</t>
  </si>
  <si>
    <t>Cộng đồng thôn Vàng</t>
  </si>
  <si>
    <t>Cộng đồng thôn thôn Xanh</t>
  </si>
  <si>
    <t>QĐ số 665/QĐ-UBND ngày 30/6/2016</t>
  </si>
  <si>
    <t>QĐ số 665/QĐ-UBND ngày 306/2015</t>
  </si>
  <si>
    <t>Cộng đồng thôn Tre</t>
  </si>
  <si>
    <t>Cộng đồng</t>
  </si>
  <si>
    <t>Hồ Văn Tấn</t>
  </si>
  <si>
    <t>Hồ Thị Thủy</t>
  </si>
  <si>
    <t>Hồ Văn Nam</t>
  </si>
  <si>
    <t>Hồ Văn Đường</t>
  </si>
  <si>
    <t>Hồ Văn Quang</t>
  </si>
  <si>
    <t>Hồ Văn Vinh</t>
  </si>
  <si>
    <t>Hồ Xuân Hoàng</t>
  </si>
  <si>
    <t>Tổng</t>
  </si>
  <si>
    <t>Cộng đồng dân cư thôn Cát</t>
  </si>
  <si>
    <t>Người đại diện  Hồ Văn Bình (Trưởng thôn)</t>
  </si>
  <si>
    <t>Cộng đồng dân cư thôn Môn</t>
  </si>
  <si>
    <t xml:space="preserve">Người đại diện ông Hồ Văn Sơn (Trưởng thôn) </t>
  </si>
  <si>
    <t>QĐ số 666/QĐ-UBND ngày 30/6/2017</t>
  </si>
  <si>
    <t>QĐ số 666/QĐ-UBND
 ngày 30/6/2017</t>
  </si>
  <si>
    <t>Cộng đồng dân cư thôn Vuông</t>
  </si>
  <si>
    <t xml:space="preserve">Người đại diện ông Hồ Văn Leo (Trưởng thôn) </t>
  </si>
  <si>
    <t>Đối với Hộ gia đình</t>
  </si>
  <si>
    <t>BIỂU TỔNG HỢP</t>
  </si>
  <si>
    <t>(Kèm theo Tờ trình số           /TTr-HKL ngày        /12/2022 của Hạt Kiểm lâm Trà Bồng)</t>
  </si>
  <si>
    <t>Diện tích giao theo Quyết định (ha)</t>
  </si>
  <si>
    <t>Diện tích sau rà soát dự kiến đề nghị hỗ trợ năm 2022 (ha)</t>
  </si>
  <si>
    <t>Kinh phí dự kiến hỗ trợ năm 2022 (400.000 đồng/ha)</t>
  </si>
  <si>
    <t>Cộng</t>
  </si>
  <si>
    <t>10=10+11</t>
  </si>
  <si>
    <t>13=14+15</t>
  </si>
  <si>
    <t>15=12*0,4</t>
  </si>
  <si>
    <t>14=11*0,4</t>
  </si>
  <si>
    <t>QĐ số 1250/QĐ-UBND ngày 15/6/2018</t>
  </si>
  <si>
    <t>QĐ số 3951/QĐ-UBND ngày 31/12/2015</t>
  </si>
  <si>
    <t>QĐ số 3231/QĐ-UBND ngày 16/12/2019</t>
  </si>
  <si>
    <t>QĐ số 3233/QĐ-UBND ngày 16/12/2019</t>
  </si>
  <si>
    <t>Hồ Văn Cư sinh 1987 (Thôn Vàng, xã Trà Tây)</t>
  </si>
  <si>
    <t>Người đại diện ông Hồ Văn Thiện (Trưởng thôn)</t>
  </si>
  <si>
    <t>ĐVT: triệu đồng</t>
  </si>
  <si>
    <t>Danh sách người đại diện, diện tích rừng đã giao cho hộ gia đình, cá nhân cộng đồng dân cư thôn  
đề nghị hỗ trợ bảo vệ rừng trên địa bàn huyện Trà Bồng</t>
  </si>
  <si>
    <t>Xã Trà Tân</t>
  </si>
  <si>
    <t>Xã Trà Bùi</t>
  </si>
  <si>
    <t>Trà Lâm</t>
  </si>
  <si>
    <t>Trà Sơn</t>
  </si>
  <si>
    <t>Trà Hiệp</t>
  </si>
  <si>
    <t>Trà Thủy</t>
  </si>
  <si>
    <t>Trà Giang</t>
  </si>
  <si>
    <t>Hương Trà</t>
  </si>
  <si>
    <t>Trà Tây</t>
  </si>
  <si>
    <t>Trà Thanh</t>
  </si>
  <si>
    <r>
      <t>N</t>
    </r>
    <r>
      <rPr>
        <sz val="11"/>
        <color rgb="FFFF0000"/>
        <rFont val="Times New Roman"/>
        <family val="1"/>
      </rPr>
      <t>gười đại diện  ông (Trưởng thôn)</t>
    </r>
  </si>
  <si>
    <t>Diện tích (ha)</t>
  </si>
  <si>
    <t>Đơn giá (đồng/ha)</t>
  </si>
  <si>
    <t>STT</t>
  </si>
  <si>
    <t>Chủ rừng</t>
  </si>
  <si>
    <t>Địa chỉ</t>
  </si>
  <si>
    <t>Thông tin thửa đất</t>
  </si>
  <si>
    <t>Tờ bản đồ</t>
  </si>
  <si>
    <t>Số thửa</t>
  </si>
  <si>
    <t>Diện tích (m2)</t>
  </si>
  <si>
    <t>Tiểu khu</t>
  </si>
  <si>
    <t>Thôn Cát</t>
  </si>
  <si>
    <t>270</t>
  </si>
  <si>
    <t>56</t>
  </si>
  <si>
    <t>273</t>
  </si>
  <si>
    <t>275</t>
  </si>
  <si>
    <t>58</t>
  </si>
  <si>
    <t>174</t>
  </si>
  <si>
    <t>175</t>
  </si>
  <si>
    <t>176</t>
  </si>
  <si>
    <t>Hồ Văn Bình</t>
  </si>
  <si>
    <t>266</t>
  </si>
  <si>
    <t>Hồ Văn Công</t>
  </si>
  <si>
    <t>48</t>
  </si>
  <si>
    <t>Hồ Văn Thanh</t>
  </si>
  <si>
    <t>253</t>
  </si>
  <si>
    <t>44</t>
  </si>
  <si>
    <t>254</t>
  </si>
  <si>
    <t>Hồ Văn Nghĩa</t>
  </si>
  <si>
    <t>258</t>
  </si>
  <si>
    <t>45</t>
  </si>
  <si>
    <t>259</t>
  </si>
  <si>
    <t>261</t>
  </si>
  <si>
    <t>Hồ Văn Tuấn</t>
  </si>
  <si>
    <t>264</t>
  </si>
  <si>
    <t>269</t>
  </si>
  <si>
    <t>338</t>
  </si>
  <si>
    <t>Hồ Văn Xuân</t>
  </si>
  <si>
    <t>337</t>
  </si>
  <si>
    <t>Hồ Văn Chức</t>
  </si>
  <si>
    <t>Thôn Gỗ</t>
  </si>
  <si>
    <t>Hồ Văn Dé</t>
  </si>
  <si>
    <t>272</t>
  </si>
  <si>
    <t>Hồ Văn Linh</t>
  </si>
  <si>
    <t>276</t>
  </si>
  <si>
    <t>Hồ Văn Mới</t>
  </si>
  <si>
    <t>557</t>
  </si>
  <si>
    <t>558</t>
  </si>
  <si>
    <t>559</t>
  </si>
  <si>
    <t>106</t>
  </si>
  <si>
    <t>Hồ Văn Thiết</t>
  </si>
  <si>
    <t>560</t>
  </si>
  <si>
    <t>561</t>
  </si>
  <si>
    <t>562</t>
  </si>
  <si>
    <t>563</t>
  </si>
  <si>
    <t>Hồ Xuân Ban</t>
  </si>
  <si>
    <t>271</t>
  </si>
  <si>
    <t>274</t>
  </si>
  <si>
    <t>Hồ Xuân Thanh</t>
  </si>
  <si>
    <t>thôn môn</t>
  </si>
  <si>
    <t>330</t>
  </si>
  <si>
    <t>Thôn Môn</t>
  </si>
  <si>
    <t>80</t>
  </si>
  <si>
    <t>81</t>
  </si>
  <si>
    <t>318</t>
  </si>
  <si>
    <t>38</t>
  </si>
  <si>
    <t>319</t>
  </si>
  <si>
    <t>320</t>
  </si>
  <si>
    <t>324</t>
  </si>
  <si>
    <t>325</t>
  </si>
  <si>
    <t>326</t>
  </si>
  <si>
    <t>328</t>
  </si>
  <si>
    <t>329</t>
  </si>
  <si>
    <t>331</t>
  </si>
  <si>
    <t>332</t>
  </si>
  <si>
    <t>333</t>
  </si>
  <si>
    <t>335</t>
  </si>
  <si>
    <t>336</t>
  </si>
  <si>
    <t>327</t>
  </si>
  <si>
    <t>24</t>
  </si>
  <si>
    <t>25</t>
  </si>
  <si>
    <t>Hồ Văn Tiến</t>
  </si>
  <si>
    <t>Hồ Văn Leo</t>
  </si>
  <si>
    <t>Thôn Vuông</t>
  </si>
  <si>
    <t>334</t>
  </si>
  <si>
    <t>đơn giá 
(đồng/ha)</t>
  </si>
  <si>
    <t>12=10*11</t>
  </si>
  <si>
    <t>Thành tiền (đồng)</t>
  </si>
  <si>
    <t>11=8*9</t>
  </si>
  <si>
    <t>Ký nhận</t>
  </si>
  <si>
    <t>Người lập</t>
  </si>
  <si>
    <t>Thủ quỹ</t>
  </si>
  <si>
    <t>Kế toán</t>
  </si>
  <si>
    <t>Nguyễn Thế Công</t>
  </si>
  <si>
    <t>Hồ Thị Thảo</t>
  </si>
  <si>
    <t>Phan Quang Huy</t>
  </si>
  <si>
    <t>Thủ trưởng đơn vị</t>
  </si>
  <si>
    <t>Hồ Văn Bài</t>
  </si>
  <si>
    <t>Cộng đồng dân cư thôn Cát (Do Hồ Văn Nghĩa là đại diện)</t>
  </si>
  <si>
    <t xml:space="preserve">DANH SÁCH 
Nhận tiền hỗ trợ bảo vệ rừng cho hộ gia đình, cộng đồng dân cư theo Chương trình Chương trình mục tiêu quốc gia phát triển kinh tế - xã hội vùng đồng bào dân tộc thiểu số và miền núi 2024. xã Trà Thanh (Tiểu DA1-DA3).
</t>
  </si>
  <si>
    <t xml:space="preserve">DANH SÁCH 
Nhận tiền hỗ trợ bảo vệ rừng cho hộ gia đình, cộng đồng dân cư theo Chương trình Chương trình mục tiêu quốc gia phát triển kinh tế - xã hội vùng đồng bào dân tộc thiểu số và miền núi 2024 xã Trà Thanh (Tiểu DA1-DA3).
</t>
  </si>
  <si>
    <t>ỦY BAN NHÂN DÂN
XÃ TRÀ THANH</t>
  </si>
  <si>
    <t>CỘNG HÒA XÃ HỘI CHỦ NGHĨA VIỆT NAM
 Độc lập - Tự do - Hạnh phúc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</si>
</sst>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_(* #,##0_);_(* \(#,##0\);_(* &quot;-&quot;_);_(@_)"/>
    <numFmt numFmtId="165" formatCode="0.0000"/>
    <numFmt numFmtId="166" formatCode="0.0"/>
    <numFmt numFmtId="167" formatCode="0.000"/>
    <numFmt numFmtId="168" formatCode="#,##0.0000"/>
    <numFmt numFmtId="169" formatCode="_(* #,##0.0000_);_(* \(#,##0.0000\);_(* &quot;-&quot;????_);_(@_)"/>
    <numFmt numFmtId="170" formatCode="_-* #,##0.0000\ _₫_-;\-* #,##0.0000\ _₫_-;_-* &quot;-&quot;????\ _₫_-;_-@_-"/>
    <numFmt numFmtId="171" formatCode="#,##0.00\ &quot;₫&quot;"/>
    <numFmt numFmtId="172" formatCode="_(* #,##0.000_);_(* \(#,##0.000\);_(* &quot;-&quot;???_);_(@_)"/>
    <numFmt numFmtId="173" formatCode="_(* #,##0.0000_);_(* \(#,##0.0000\);_(* &quot;-&quot;???_);_(@_)"/>
    <numFmt numFmtId="174" formatCode="_(* #,##0_);_(* \(#,##0\);_(* &quot;-&quot;??_);_(@_)"/>
    <numFmt numFmtId="175" formatCode="_(* #,##0.0000_);_(* \(#,##0.0000\);_(* &quot;-&quot;??_);_(@_)"/>
  </numFmts>
  <fonts count="56" x14ac:knownFonts="1">
    <font>
      <sz val="11"/>
      <color theme="1"/>
      <name val="Arial"/>
      <family val="2"/>
      <scheme val="minor"/>
    </font>
    <font>
      <sz val="11"/>
      <color theme="1"/>
      <name val="Arial"/>
      <family val="2"/>
      <charset val="163"/>
      <scheme val="minor"/>
    </font>
    <font>
      <i/>
      <sz val="13"/>
      <color theme="1"/>
      <name val="Times New Roman"/>
      <family val="1"/>
    </font>
    <font>
      <b/>
      <sz val="13"/>
      <color theme="1"/>
      <name val="Times New Roman"/>
      <family val="1"/>
    </font>
    <font>
      <b/>
      <sz val="10"/>
      <color theme="1"/>
      <name val="Times New Roman"/>
      <family val="1"/>
    </font>
    <font>
      <b/>
      <sz val="11"/>
      <color theme="1"/>
      <name val="Times New Roman"/>
      <family val="1"/>
    </font>
    <font>
      <sz val="11"/>
      <color theme="1"/>
      <name val="Times New Roman"/>
      <family val="1"/>
    </font>
    <font>
      <sz val="10"/>
      <color rgb="FFFF0000"/>
      <name val="Times New Roman"/>
      <family val="1"/>
    </font>
    <font>
      <b/>
      <sz val="12"/>
      <name val="Times New Roman"/>
      <family val="1"/>
    </font>
    <font>
      <sz val="11"/>
      <color rgb="FFFF0000"/>
      <name val="Times New Roman"/>
      <family val="1"/>
    </font>
    <font>
      <sz val="11"/>
      <name val="Times New Roman"/>
      <family val="1"/>
    </font>
    <font>
      <sz val="10"/>
      <color theme="1"/>
      <name val="Times New Roman"/>
      <family val="1"/>
    </font>
    <font>
      <sz val="11"/>
      <color rgb="FF000000"/>
      <name val="Times New Roman"/>
      <family val="1"/>
    </font>
    <font>
      <sz val="11"/>
      <name val="Times New Roman"/>
      <family val="1"/>
      <scheme val="major"/>
    </font>
    <font>
      <b/>
      <sz val="11"/>
      <name val="Times New Roman"/>
      <family val="1"/>
    </font>
    <font>
      <b/>
      <sz val="11"/>
      <color rgb="FF000000"/>
      <name val="Times New Roman"/>
      <family val="1"/>
    </font>
    <font>
      <sz val="10"/>
      <name val="Times New Roman"/>
      <family val="1"/>
    </font>
    <font>
      <b/>
      <sz val="10"/>
      <name val="Times New Roman"/>
      <family val="1"/>
    </font>
    <font>
      <b/>
      <i/>
      <sz val="10"/>
      <name val="Times New Roman"/>
      <family val="1"/>
    </font>
    <font>
      <sz val="12"/>
      <color theme="1"/>
      <name val="Times New Roman"/>
      <family val="1"/>
    </font>
    <font>
      <sz val="12"/>
      <name val="Times New Roman"/>
      <family val="1"/>
    </font>
    <font>
      <b/>
      <sz val="10"/>
      <color rgb="FFFF0000"/>
      <name val="Times New Roman"/>
      <family val="1"/>
    </font>
    <font>
      <sz val="10"/>
      <color rgb="FF000000"/>
      <name val="Times New Roman"/>
      <family val="1"/>
    </font>
    <font>
      <sz val="10"/>
      <name val="Arial"/>
      <family val="2"/>
    </font>
    <font>
      <b/>
      <sz val="11"/>
      <color rgb="FFFF0000"/>
      <name val="Times New Roman"/>
      <family val="1"/>
    </font>
    <font>
      <sz val="11"/>
      <color theme="1"/>
      <name val="Arial"/>
      <family val="2"/>
      <scheme val="minor"/>
    </font>
    <font>
      <sz val="13"/>
      <color theme="1"/>
      <name val="Times New Roman"/>
      <family val="1"/>
    </font>
    <font>
      <b/>
      <sz val="12"/>
      <color theme="1"/>
      <name val="Times New Roman"/>
      <family val="1"/>
    </font>
    <font>
      <b/>
      <i/>
      <sz val="11"/>
      <name val="Times New Roman"/>
      <family val="1"/>
    </font>
    <font>
      <b/>
      <sz val="11"/>
      <color indexed="8"/>
      <name val="Times New Roman"/>
      <family val="1"/>
    </font>
    <font>
      <sz val="11"/>
      <color indexed="8"/>
      <name val="Times New Roman"/>
      <family val="1"/>
    </font>
    <font>
      <i/>
      <sz val="11"/>
      <color theme="1"/>
      <name val="Times New Roman"/>
      <family val="1"/>
    </font>
    <font>
      <i/>
      <sz val="11"/>
      <name val="Times New Roman"/>
      <family val="1"/>
    </font>
    <font>
      <i/>
      <sz val="10"/>
      <color theme="1"/>
      <name val="Times New Roman"/>
      <family val="1"/>
    </font>
    <font>
      <i/>
      <sz val="10"/>
      <name val="Times New Roman"/>
      <family val="1"/>
    </font>
    <font>
      <sz val="10"/>
      <color indexed="8"/>
      <name val="Times New Roman"/>
      <family val="1"/>
    </font>
    <font>
      <sz val="8"/>
      <color theme="1"/>
      <name val="Times New Roman"/>
      <family val="1"/>
    </font>
    <font>
      <b/>
      <sz val="8"/>
      <name val="Times New Roman"/>
      <family val="1"/>
    </font>
    <font>
      <sz val="13"/>
      <name val="Times New Roman"/>
      <family val="1"/>
    </font>
    <font>
      <sz val="8"/>
      <name val="Times New Roman"/>
      <family val="1"/>
    </font>
    <font>
      <b/>
      <sz val="8"/>
      <color rgb="FFFF0000"/>
      <name val="Times New Roman"/>
      <family val="1"/>
    </font>
    <font>
      <b/>
      <sz val="14"/>
      <name val="Times New Roman"/>
      <family val="1"/>
    </font>
    <font>
      <sz val="10"/>
      <color indexed="8"/>
      <name val="Arial"/>
      <family val="2"/>
    </font>
    <font>
      <b/>
      <sz val="10"/>
      <name val="Times New Roman"/>
      <family val="1"/>
      <scheme val="major"/>
    </font>
    <font>
      <sz val="10"/>
      <name val="Times New Roman"/>
      <family val="1"/>
      <scheme val="major"/>
    </font>
    <font>
      <sz val="11"/>
      <color theme="1"/>
      <name val="Times New Roman"/>
      <family val="1"/>
      <scheme val="major"/>
    </font>
    <font>
      <b/>
      <i/>
      <sz val="8"/>
      <color theme="1"/>
      <name val="Times New Roman"/>
      <family val="1"/>
    </font>
    <font>
      <b/>
      <i/>
      <sz val="10"/>
      <color theme="1"/>
      <name val="Times New Roman"/>
      <family val="1"/>
    </font>
    <font>
      <b/>
      <i/>
      <sz val="12"/>
      <color rgb="FF000000"/>
      <name val="Times New Roman"/>
      <family val="1"/>
    </font>
    <font>
      <sz val="10"/>
      <color theme="1"/>
      <name val="Arial"/>
      <family val="2"/>
      <scheme val="minor"/>
    </font>
    <font>
      <b/>
      <i/>
      <sz val="10"/>
      <color theme="1"/>
      <name val="Times New Roman"/>
      <family val="1"/>
      <scheme val="major"/>
    </font>
    <font>
      <b/>
      <i/>
      <sz val="9"/>
      <color theme="1"/>
      <name val="Times New Roman"/>
      <family val="1"/>
      <scheme val="major"/>
    </font>
    <font>
      <b/>
      <sz val="9"/>
      <name val="Times New Roman"/>
      <family val="1"/>
      <scheme val="major"/>
    </font>
    <font>
      <b/>
      <sz val="10"/>
      <color theme="1"/>
      <name val="Times New Roman"/>
      <family val="1"/>
      <scheme val="major"/>
    </font>
    <font>
      <b/>
      <i/>
      <sz val="10"/>
      <name val="Times New Roman"/>
      <family val="1"/>
      <charset val="163"/>
      <scheme val="major"/>
    </font>
    <font>
      <b/>
      <i/>
      <sz val="10"/>
      <color theme="1"/>
      <name val="Arial"/>
      <family val="2"/>
      <charset val="163"/>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s>
  <cellStyleXfs count="9">
    <xf numFmtId="0" fontId="0" fillId="0" borderId="0"/>
    <xf numFmtId="0" fontId="23" fillId="0" borderId="0"/>
    <xf numFmtId="0" fontId="1" fillId="0" borderId="0"/>
    <xf numFmtId="0" fontId="16" fillId="0" borderId="0"/>
    <xf numFmtId="0" fontId="25" fillId="0" borderId="0"/>
    <xf numFmtId="0" fontId="20" fillId="0" borderId="0"/>
    <xf numFmtId="43" fontId="25" fillId="0" borderId="0" applyFont="0" applyFill="0" applyBorder="0" applyAlignment="0" applyProtection="0"/>
    <xf numFmtId="0" fontId="42" fillId="0" borderId="0"/>
    <xf numFmtId="0" fontId="42" fillId="0" borderId="0"/>
  </cellStyleXfs>
  <cellXfs count="872">
    <xf numFmtId="0" fontId="0" fillId="0" borderId="0" xfId="0"/>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165" fontId="14" fillId="0"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0" fontId="15"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3"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3" xfId="0" applyFont="1" applyBorder="1" applyAlignment="1">
      <alignment vertical="center" wrapText="1"/>
    </xf>
    <xf numFmtId="0" fontId="6" fillId="0" borderId="12" xfId="0" applyFont="1" applyBorder="1" applyAlignment="1">
      <alignment vertical="center" wrapText="1"/>
    </xf>
    <xf numFmtId="0" fontId="6" fillId="0" borderId="1" xfId="0" applyFont="1" applyBorder="1" applyAlignment="1">
      <alignment horizontal="right" vertical="center" wrapText="1"/>
    </xf>
    <xf numFmtId="0" fontId="6" fillId="0" borderId="4" xfId="0" applyFont="1" applyBorder="1" applyAlignment="1">
      <alignment horizontal="right" vertical="center" wrapText="1"/>
    </xf>
    <xf numFmtId="0" fontId="6" fillId="0" borderId="2" xfId="0" applyFont="1" applyBorder="1" applyAlignment="1">
      <alignment horizontal="right" vertical="center" wrapText="1"/>
    </xf>
    <xf numFmtId="0" fontId="5" fillId="0" borderId="1" xfId="0" applyFont="1" applyBorder="1" applyAlignment="1">
      <alignment horizontal="left" vertical="center" wrapText="1"/>
    </xf>
    <xf numFmtId="0" fontId="13" fillId="3" borderId="1" xfId="1" applyFont="1" applyFill="1" applyBorder="1" applyAlignment="1">
      <alignment horizontal="center"/>
    </xf>
    <xf numFmtId="3" fontId="13" fillId="3" borderId="1" xfId="1" applyNumberFormat="1" applyFont="1" applyFill="1" applyBorder="1" applyAlignment="1">
      <alignment horizontal="center"/>
    </xf>
    <xf numFmtId="165" fontId="14" fillId="0" borderId="1" xfId="0" applyNumberFormat="1" applyFont="1" applyFill="1" applyBorder="1" applyAlignment="1">
      <alignment horizontal="center" vertical="center" wrapText="1"/>
    </xf>
    <xf numFmtId="0" fontId="5" fillId="0" borderId="1" xfId="0" applyFont="1" applyBorder="1" applyAlignment="1">
      <alignment horizontal="center" wrapText="1"/>
    </xf>
    <xf numFmtId="165" fontId="14"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3" borderId="1" xfId="0" applyFont="1" applyFill="1" applyBorder="1" applyAlignment="1">
      <alignment wrapText="1"/>
    </xf>
    <xf numFmtId="0" fontId="6" fillId="3" borderId="2"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1" xfId="0" applyFont="1" applyFill="1" applyBorder="1" applyAlignment="1">
      <alignment vertical="center" wrapText="1"/>
    </xf>
    <xf numFmtId="165" fontId="12"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165" fontId="10" fillId="3" borderId="1" xfId="0" applyNumberFormat="1" applyFont="1" applyFill="1" applyBorder="1" applyAlignment="1">
      <alignment horizontal="center" vertical="center" wrapText="1"/>
    </xf>
    <xf numFmtId="0" fontId="6" fillId="3" borderId="0" xfId="0" applyFont="1" applyFill="1"/>
    <xf numFmtId="0" fontId="1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4" fillId="3" borderId="8" xfId="0" applyFont="1" applyFill="1" applyBorder="1" applyAlignment="1">
      <alignment vertical="center" wrapText="1"/>
    </xf>
    <xf numFmtId="0" fontId="28" fillId="3" borderId="1" xfId="0" applyFont="1" applyFill="1" applyBorder="1" applyAlignment="1">
      <alignment horizontal="right" vertical="center" wrapText="1"/>
    </xf>
    <xf numFmtId="0" fontId="10" fillId="3" borderId="1" xfId="0" applyFont="1" applyFill="1" applyBorder="1" applyAlignment="1">
      <alignment vertical="center" wrapText="1"/>
    </xf>
    <xf numFmtId="0" fontId="14" fillId="3" borderId="1" xfId="0" applyFont="1" applyFill="1" applyBorder="1" applyAlignment="1">
      <alignment horizontal="right" vertical="center" wrapText="1"/>
    </xf>
    <xf numFmtId="0" fontId="6" fillId="3" borderId="3" xfId="0" applyFont="1" applyFill="1" applyBorder="1" applyAlignment="1">
      <alignment horizontal="center" vertical="center"/>
    </xf>
    <xf numFmtId="0" fontId="14" fillId="3" borderId="1" xfId="0" applyFont="1" applyFill="1" applyBorder="1" applyAlignment="1">
      <alignment horizontal="center" vertical="center" wrapText="1"/>
    </xf>
    <xf numFmtId="0" fontId="9" fillId="3" borderId="1" xfId="0" applyFont="1" applyFill="1" applyBorder="1" applyAlignment="1">
      <alignment vertical="center" wrapText="1"/>
    </xf>
    <xf numFmtId="165" fontId="9" fillId="3" borderId="1" xfId="0" applyNumberFormat="1" applyFont="1" applyFill="1" applyBorder="1" applyAlignment="1">
      <alignment vertical="center" wrapText="1"/>
    </xf>
    <xf numFmtId="165" fontId="10" fillId="3" borderId="1" xfId="0" applyNumberFormat="1"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applyAlignment="1">
      <alignment vertical="center" wrapText="1"/>
    </xf>
    <xf numFmtId="0" fontId="6" fillId="3" borderId="1" xfId="0" applyFont="1" applyFill="1" applyBorder="1" applyAlignment="1">
      <alignment horizontal="center" vertical="center"/>
    </xf>
    <xf numFmtId="0" fontId="12" fillId="3" borderId="1" xfId="0" applyFont="1" applyFill="1" applyBorder="1" applyAlignment="1">
      <alignment horizontal="center" vertical="top" wrapText="1"/>
    </xf>
    <xf numFmtId="0" fontId="5" fillId="3" borderId="2" xfId="0" applyFont="1" applyFill="1" applyBorder="1" applyAlignment="1">
      <alignment horizontal="center" vertical="center"/>
    </xf>
    <xf numFmtId="0" fontId="15" fillId="3" borderId="1" xfId="0" applyFont="1" applyFill="1" applyBorder="1" applyAlignment="1">
      <alignment horizontal="center" vertical="top" wrapText="1"/>
    </xf>
    <xf numFmtId="0" fontId="6" fillId="3" borderId="1" xfId="0" applyFont="1" applyFill="1" applyBorder="1" applyAlignment="1">
      <alignment horizontal="center" vertical="top"/>
    </xf>
    <xf numFmtId="0" fontId="9" fillId="3"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6" fillId="3" borderId="1" xfId="0"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vertical="top"/>
    </xf>
    <xf numFmtId="0" fontId="6" fillId="0" borderId="0" xfId="0" applyFont="1"/>
    <xf numFmtId="0" fontId="10" fillId="3" borderId="1" xfId="0" applyFont="1" applyFill="1" applyBorder="1" applyAlignment="1">
      <alignment horizontal="right" vertical="center" wrapText="1"/>
    </xf>
    <xf numFmtId="0" fontId="10" fillId="3" borderId="5" xfId="0" applyFont="1" applyFill="1" applyBorder="1" applyAlignment="1">
      <alignment horizontal="center" wrapText="1"/>
    </xf>
    <xf numFmtId="0" fontId="6" fillId="0" borderId="1" xfId="0" applyFont="1" applyBorder="1" applyAlignment="1">
      <alignment horizontal="center" vertical="center"/>
    </xf>
    <xf numFmtId="0" fontId="9" fillId="0" borderId="1" xfId="0" applyFont="1" applyBorder="1" applyAlignment="1">
      <alignment horizontal="left" vertical="center"/>
    </xf>
    <xf numFmtId="0" fontId="6" fillId="0" borderId="1" xfId="0" applyFont="1" applyBorder="1" applyAlignment="1">
      <alignment horizontal="left" vertical="center"/>
    </xf>
    <xf numFmtId="0" fontId="14" fillId="0" borderId="1" xfId="0" applyFont="1" applyFill="1" applyBorder="1" applyAlignment="1">
      <alignment vertical="center" wrapText="1"/>
    </xf>
    <xf numFmtId="0" fontId="5" fillId="0" borderId="5" xfId="0" applyFont="1" applyBorder="1" applyAlignment="1">
      <alignment horizontal="left" vertical="center"/>
    </xf>
    <xf numFmtId="0" fontId="5" fillId="0" borderId="0" xfId="0" applyFont="1"/>
    <xf numFmtId="0" fontId="10" fillId="0" borderId="1" xfId="0" applyFont="1" applyFill="1" applyBorder="1" applyAlignment="1">
      <alignment vertical="center" wrapText="1"/>
    </xf>
    <xf numFmtId="0" fontId="6" fillId="0" borderId="5" xfId="0" applyFont="1" applyBorder="1" applyAlignment="1">
      <alignment horizontal="left"/>
    </xf>
    <xf numFmtId="0" fontId="6" fillId="0" borderId="5" xfId="0" applyFont="1" applyBorder="1"/>
    <xf numFmtId="0" fontId="9" fillId="3" borderId="1" xfId="0" applyFont="1" applyFill="1" applyBorder="1" applyAlignment="1">
      <alignment horizontal="center" vertical="center"/>
    </xf>
    <xf numFmtId="2" fontId="14" fillId="0" borderId="4" xfId="0" applyNumberFormat="1" applyFont="1" applyFill="1" applyBorder="1" applyAlignment="1">
      <alignment horizontal="center" vertical="center" wrapText="1"/>
    </xf>
    <xf numFmtId="2" fontId="6" fillId="0" borderId="4" xfId="0" applyNumberFormat="1" applyFont="1" applyBorder="1" applyAlignment="1">
      <alignment horizontal="center" vertical="center"/>
    </xf>
    <xf numFmtId="2"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2" fontId="10" fillId="0" borderId="4" xfId="0" applyNumberFormat="1" applyFont="1" applyFill="1" applyBorder="1" applyAlignment="1">
      <alignment horizontal="center" vertical="center" wrapText="1"/>
    </xf>
    <xf numFmtId="2" fontId="6" fillId="0" borderId="5" xfId="0" applyNumberFormat="1" applyFont="1" applyBorder="1" applyAlignment="1">
      <alignment horizontal="center" vertical="center"/>
    </xf>
    <xf numFmtId="2" fontId="10" fillId="0" borderId="1" xfId="0" applyNumberFormat="1" applyFont="1" applyFill="1" applyBorder="1" applyAlignment="1">
      <alignment horizontal="center" vertical="center" wrapText="1"/>
    </xf>
    <xf numFmtId="2" fontId="9" fillId="0" borderId="5" xfId="0" applyNumberFormat="1" applyFont="1" applyBorder="1" applyAlignment="1">
      <alignment horizontal="center" vertical="center"/>
    </xf>
    <xf numFmtId="1" fontId="10" fillId="0"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2" fontId="9"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xf>
    <xf numFmtId="0" fontId="5" fillId="0" borderId="1" xfId="0" applyFont="1" applyBorder="1"/>
    <xf numFmtId="0" fontId="6" fillId="0" borderId="1" xfId="0" applyFont="1" applyBorder="1"/>
    <xf numFmtId="0" fontId="6" fillId="0" borderId="4" xfId="0" applyFont="1" applyBorder="1"/>
    <xf numFmtId="0" fontId="5" fillId="0" borderId="1" xfId="0"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xf>
    <xf numFmtId="0" fontId="9" fillId="0" borderId="1" xfId="0" applyFont="1" applyBorder="1" applyAlignment="1">
      <alignment horizontal="center" vertical="center"/>
    </xf>
    <xf numFmtId="0" fontId="6" fillId="3" borderId="5" xfId="0" applyFont="1" applyFill="1" applyBorder="1" applyAlignment="1">
      <alignment horizontal="center" wrapText="1"/>
    </xf>
    <xf numFmtId="0" fontId="6" fillId="3" borderId="1" xfId="0" applyFont="1" applyFill="1" applyBorder="1"/>
    <xf numFmtId="0" fontId="6" fillId="0" borderId="1" xfId="0" applyFont="1" applyFill="1" applyBorder="1" applyAlignment="1">
      <alignment horizontal="center"/>
    </xf>
    <xf numFmtId="165" fontId="6" fillId="0" borderId="0" xfId="0" applyNumberFormat="1" applyFont="1"/>
    <xf numFmtId="0" fontId="6" fillId="0" borderId="0" xfId="0" applyFont="1" applyBorder="1"/>
    <xf numFmtId="0" fontId="6" fillId="0" borderId="6" xfId="0" applyFont="1" applyBorder="1"/>
    <xf numFmtId="0" fontId="6" fillId="0" borderId="0" xfId="0" applyFont="1" applyBorder="1" applyAlignment="1">
      <alignment horizontal="center"/>
    </xf>
    <xf numFmtId="0" fontId="6" fillId="2" borderId="1" xfId="0"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wrapText="1"/>
    </xf>
    <xf numFmtId="0" fontId="29" fillId="0" borderId="5" xfId="1" applyFont="1" applyFill="1" applyBorder="1" applyAlignment="1">
      <alignment horizontal="left" vertical="center"/>
    </xf>
    <xf numFmtId="169" fontId="14" fillId="0" borderId="1" xfId="0" applyNumberFormat="1" applyFont="1" applyFill="1" applyBorder="1" applyAlignment="1">
      <alignment horizontal="right" vertical="center" wrapText="1"/>
    </xf>
    <xf numFmtId="3" fontId="14" fillId="0" borderId="1" xfId="0" applyNumberFormat="1" applyFont="1" applyFill="1" applyBorder="1" applyAlignment="1">
      <alignment horizontal="right" vertical="center" wrapText="1"/>
    </xf>
    <xf numFmtId="169" fontId="10" fillId="3" borderId="1" xfId="0" applyNumberFormat="1" applyFont="1" applyFill="1" applyBorder="1" applyAlignment="1">
      <alignment horizontal="right" vertical="center" wrapText="1"/>
    </xf>
    <xf numFmtId="169" fontId="28" fillId="0" borderId="1" xfId="0" applyNumberFormat="1" applyFont="1" applyFill="1" applyBorder="1" applyAlignment="1">
      <alignment horizontal="right" vertical="center" wrapText="1"/>
    </xf>
    <xf numFmtId="3" fontId="28" fillId="0" borderId="1" xfId="0" applyNumberFormat="1" applyFont="1" applyFill="1" applyBorder="1" applyAlignment="1">
      <alignment horizontal="right" vertical="center" wrapText="1"/>
    </xf>
    <xf numFmtId="169" fontId="28" fillId="3" borderId="1" xfId="0" applyNumberFormat="1" applyFont="1" applyFill="1" applyBorder="1" applyAlignment="1">
      <alignment horizontal="right" vertical="center" wrapText="1"/>
    </xf>
    <xf numFmtId="3" fontId="10" fillId="3" borderId="1" xfId="0" applyNumberFormat="1" applyFont="1" applyFill="1" applyBorder="1" applyAlignment="1">
      <alignment horizontal="center" vertical="center" wrapText="1"/>
    </xf>
    <xf numFmtId="0" fontId="5" fillId="3" borderId="1" xfId="0" applyFont="1" applyFill="1" applyBorder="1"/>
    <xf numFmtId="3" fontId="28" fillId="3" borderId="1" xfId="0" applyNumberFormat="1" applyFont="1" applyFill="1" applyBorder="1" applyAlignment="1">
      <alignment horizontal="right" vertical="center" wrapText="1"/>
    </xf>
    <xf numFmtId="165" fontId="14" fillId="3" borderId="1" xfId="0" applyNumberFormat="1" applyFont="1" applyFill="1" applyBorder="1" applyAlignment="1">
      <alignment horizontal="right" vertical="center" wrapText="1"/>
    </xf>
    <xf numFmtId="0" fontId="10" fillId="3" borderId="1" xfId="0" applyFont="1" applyFill="1" applyBorder="1"/>
    <xf numFmtId="3" fontId="14" fillId="3" borderId="1"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0" fontId="5" fillId="3" borderId="0" xfId="0" applyFont="1" applyFill="1"/>
    <xf numFmtId="1" fontId="6" fillId="3" borderId="1" xfId="2" applyNumberFormat="1" applyFont="1" applyFill="1" applyBorder="1" applyAlignment="1">
      <alignment horizontal="center" vertical="center" wrapText="1"/>
    </xf>
    <xf numFmtId="0" fontId="29" fillId="3" borderId="5" xfId="1" applyFont="1" applyFill="1" applyBorder="1" applyAlignment="1">
      <alignment horizontal="left" vertical="center"/>
    </xf>
    <xf numFmtId="3" fontId="14" fillId="3" borderId="1" xfId="0" applyNumberFormat="1" applyFont="1" applyFill="1" applyBorder="1" applyAlignment="1">
      <alignment vertical="center" wrapText="1"/>
    </xf>
    <xf numFmtId="0" fontId="10" fillId="3" borderId="5" xfId="0" applyFont="1" applyFill="1" applyBorder="1" applyAlignment="1">
      <alignment horizontal="left" vertical="center" wrapText="1"/>
    </xf>
    <xf numFmtId="0" fontId="6" fillId="0" borderId="2" xfId="0" applyFont="1" applyBorder="1"/>
    <xf numFmtId="0" fontId="6" fillId="0" borderId="3" xfId="0" applyFont="1" applyBorder="1"/>
    <xf numFmtId="0" fontId="5" fillId="3" borderId="2" xfId="0" applyFont="1" applyFill="1" applyBorder="1" applyAlignment="1">
      <alignment horizontal="right" vertical="center"/>
    </xf>
    <xf numFmtId="0" fontId="5" fillId="0" borderId="2" xfId="0" applyFont="1" applyBorder="1" applyAlignment="1">
      <alignment horizontal="right"/>
    </xf>
    <xf numFmtId="0" fontId="6" fillId="3" borderId="6" xfId="0" applyFont="1" applyFill="1" applyBorder="1" applyAlignment="1">
      <alignment vertical="center" wrapText="1"/>
    </xf>
    <xf numFmtId="0" fontId="6" fillId="3" borderId="12" xfId="0" applyFont="1" applyFill="1" applyBorder="1" applyAlignment="1">
      <alignment horizontal="center" wrapText="1"/>
    </xf>
    <xf numFmtId="0" fontId="5" fillId="0" borderId="2" xfId="0" applyFont="1" applyBorder="1" applyAlignment="1">
      <alignment horizontal="right" vertical="center"/>
    </xf>
    <xf numFmtId="165" fontId="10" fillId="0" borderId="3"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2" fontId="6" fillId="0" borderId="3" xfId="0" applyNumberFormat="1" applyFont="1" applyBorder="1" applyAlignment="1">
      <alignment horizontal="center" vertical="center"/>
    </xf>
    <xf numFmtId="0" fontId="29" fillId="3" borderId="1" xfId="1" applyFont="1" applyFill="1" applyBorder="1" applyAlignment="1">
      <alignment horizontal="left" vertical="center"/>
    </xf>
    <xf numFmtId="0" fontId="10" fillId="3" borderId="1" xfId="1" applyFont="1" applyFill="1" applyBorder="1"/>
    <xf numFmtId="0" fontId="10" fillId="3" borderId="1" xfId="1" applyFont="1" applyFill="1" applyBorder="1" applyAlignment="1">
      <alignment horizontal="center"/>
    </xf>
    <xf numFmtId="169" fontId="14" fillId="0" borderId="1" xfId="1" applyNumberFormat="1" applyFont="1" applyFill="1" applyBorder="1" applyAlignment="1">
      <alignment horizontal="right"/>
    </xf>
    <xf numFmtId="169" fontId="14" fillId="3" borderId="1" xfId="1" applyNumberFormat="1" applyFont="1" applyFill="1" applyBorder="1" applyAlignment="1">
      <alignment horizontal="right"/>
    </xf>
    <xf numFmtId="0" fontId="10" fillId="0" borderId="2" xfId="1" applyFont="1" applyBorder="1" applyAlignment="1">
      <alignment vertical="center" wrapText="1"/>
    </xf>
    <xf numFmtId="168" fontId="14" fillId="3" borderId="1" xfId="1" applyNumberFormat="1" applyFont="1" applyFill="1" applyBorder="1" applyAlignment="1">
      <alignment horizontal="right"/>
    </xf>
    <xf numFmtId="168" fontId="6" fillId="0" borderId="1" xfId="0" applyNumberFormat="1" applyFont="1" applyBorder="1"/>
    <xf numFmtId="0" fontId="5" fillId="0" borderId="1" xfId="0" applyFont="1" applyBorder="1" applyAlignment="1">
      <alignment horizontal="center"/>
    </xf>
    <xf numFmtId="3" fontId="10" fillId="3" borderId="1" xfId="1" applyNumberFormat="1" applyFont="1" applyFill="1" applyBorder="1" applyAlignment="1">
      <alignment horizontal="center"/>
    </xf>
    <xf numFmtId="0" fontId="10" fillId="0" borderId="1" xfId="1" applyFont="1" applyBorder="1" applyAlignment="1">
      <alignment vertical="center" wrapText="1"/>
    </xf>
    <xf numFmtId="168" fontId="14" fillId="3" borderId="1" xfId="1" applyNumberFormat="1" applyFont="1" applyFill="1" applyBorder="1" applyAlignment="1">
      <alignment horizontal="center"/>
    </xf>
    <xf numFmtId="0" fontId="10" fillId="0" borderId="3" xfId="1" applyFont="1" applyBorder="1" applyAlignment="1">
      <alignment horizontal="center" vertical="center" wrapText="1"/>
    </xf>
    <xf numFmtId="0" fontId="30" fillId="3" borderId="1" xfId="1" applyFont="1" applyFill="1" applyBorder="1" applyAlignment="1">
      <alignment horizontal="center" vertical="center" wrapText="1"/>
    </xf>
    <xf numFmtId="0" fontId="10" fillId="0" borderId="1" xfId="1" applyFont="1" applyBorder="1" applyAlignment="1">
      <alignment horizontal="center" vertical="center" wrapText="1"/>
    </xf>
    <xf numFmtId="3" fontId="14" fillId="3" borderId="1" xfId="1" applyNumberFormat="1" applyFont="1" applyFill="1" applyBorder="1" applyAlignment="1">
      <alignment horizontal="center"/>
    </xf>
    <xf numFmtId="0" fontId="10" fillId="0" borderId="4" xfId="1" applyFont="1" applyBorder="1" applyAlignment="1">
      <alignment vertical="center" wrapText="1"/>
    </xf>
    <xf numFmtId="168" fontId="6" fillId="0" borderId="0" xfId="0" applyNumberFormat="1" applyFont="1"/>
    <xf numFmtId="0" fontId="30" fillId="3" borderId="1" xfId="1" applyFont="1" applyFill="1" applyBorder="1" applyAlignment="1">
      <alignment horizontal="left" vertical="center"/>
    </xf>
    <xf numFmtId="0" fontId="6" fillId="0" borderId="1" xfId="0" applyFont="1" applyFill="1" applyBorder="1"/>
    <xf numFmtId="0" fontId="10" fillId="3" borderId="4" xfId="1" applyFont="1" applyFill="1" applyBorder="1" applyAlignment="1">
      <alignment horizontal="center"/>
    </xf>
    <xf numFmtId="3" fontId="10" fillId="3" borderId="4" xfId="1" applyNumberFormat="1" applyFont="1" applyFill="1" applyBorder="1" applyAlignment="1">
      <alignment horizontal="center"/>
    </xf>
    <xf numFmtId="0" fontId="30" fillId="3" borderId="0" xfId="1" applyFont="1" applyFill="1" applyBorder="1" applyAlignment="1">
      <alignment horizontal="left" vertical="center"/>
    </xf>
    <xf numFmtId="0" fontId="10" fillId="3" borderId="0" xfId="1" applyFont="1" applyFill="1" applyBorder="1" applyAlignment="1">
      <alignment horizontal="center"/>
    </xf>
    <xf numFmtId="3" fontId="10" fillId="3" borderId="0" xfId="1" applyNumberFormat="1" applyFont="1" applyFill="1" applyBorder="1" applyAlignment="1">
      <alignment horizontal="center"/>
    </xf>
    <xf numFmtId="0" fontId="10" fillId="0" borderId="0" xfId="1" applyFont="1" applyBorder="1" applyAlignment="1">
      <alignment vertical="center" wrapText="1"/>
    </xf>
    <xf numFmtId="0" fontId="5" fillId="0" borderId="0" xfId="0" applyFon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3" borderId="0" xfId="0" applyFont="1" applyFill="1" applyAlignment="1"/>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0" xfId="0" applyFont="1" applyBorder="1" applyAlignment="1">
      <alignment horizontal="center" vertical="center" shrinkToFit="1"/>
    </xf>
    <xf numFmtId="165" fontId="28" fillId="0" borderId="1" xfId="0" applyNumberFormat="1" applyFont="1" applyFill="1" applyBorder="1" applyAlignment="1">
      <alignment vertical="center" wrapText="1"/>
    </xf>
    <xf numFmtId="0" fontId="10" fillId="0" borderId="1" xfId="0" applyFont="1" applyBorder="1"/>
    <xf numFmtId="0" fontId="6" fillId="0" borderId="5" xfId="0" applyFont="1" applyBorder="1" applyAlignment="1">
      <alignment horizontal="center" vertical="center"/>
    </xf>
    <xf numFmtId="167" fontId="28" fillId="0" borderId="1" xfId="0" applyNumberFormat="1" applyFont="1" applyFill="1" applyBorder="1" applyAlignment="1">
      <alignment horizontal="right" vertical="center" wrapText="1"/>
    </xf>
    <xf numFmtId="0" fontId="28" fillId="0" borderId="1" xfId="0" applyFont="1" applyFill="1" applyBorder="1" applyAlignment="1">
      <alignment horizontal="right"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right" vertical="center" wrapText="1"/>
    </xf>
    <xf numFmtId="0" fontId="10" fillId="4"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2" xfId="0" applyFont="1" applyFill="1" applyBorder="1" applyAlignment="1">
      <alignment vertical="center" wrapText="1"/>
    </xf>
    <xf numFmtId="0" fontId="15" fillId="0" borderId="2" xfId="0" applyFont="1" applyBorder="1" applyAlignment="1">
      <alignment horizontal="right" vertical="center" wrapText="1"/>
    </xf>
    <xf numFmtId="0" fontId="6" fillId="0" borderId="0" xfId="0" applyFont="1" applyAlignment="1">
      <alignment horizontal="center" vertical="center" wrapText="1"/>
    </xf>
    <xf numFmtId="0" fontId="6" fillId="0" borderId="8" xfId="0" applyFont="1" applyBorder="1"/>
    <xf numFmtId="0" fontId="6" fillId="0" borderId="12" xfId="0" applyFont="1" applyBorder="1" applyAlignment="1">
      <alignment horizontal="center" vertical="center" wrapText="1"/>
    </xf>
    <xf numFmtId="0" fontId="6" fillId="3" borderId="9" xfId="0" applyFont="1" applyFill="1" applyBorder="1" applyAlignment="1">
      <alignment horizontal="center" wrapText="1"/>
    </xf>
    <xf numFmtId="0" fontId="6" fillId="4"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6" fillId="0" borderId="9" xfId="0" applyFont="1" applyBorder="1" applyAlignment="1">
      <alignment horizontal="center" wrapText="1"/>
    </xf>
    <xf numFmtId="0" fontId="6" fillId="2" borderId="4"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0" xfId="0" applyFont="1" applyFill="1"/>
    <xf numFmtId="0" fontId="6" fillId="2" borderId="1" xfId="0" applyFont="1" applyFill="1" applyBorder="1" applyAlignment="1">
      <alignment vertical="center" wrapText="1"/>
    </xf>
    <xf numFmtId="165" fontId="14" fillId="2" borderId="1" xfId="0" applyNumberFormat="1" applyFont="1" applyFill="1" applyBorder="1" applyAlignment="1">
      <alignment horizontal="center" vertical="center" wrapText="1"/>
    </xf>
    <xf numFmtId="165" fontId="6" fillId="2" borderId="0" xfId="0" applyNumberFormat="1" applyFont="1" applyFill="1"/>
    <xf numFmtId="165" fontId="14" fillId="2" borderId="1"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15" fillId="2" borderId="12" xfId="0" applyFont="1" applyFill="1" applyBorder="1" applyAlignment="1">
      <alignment horizontal="center" vertical="center" wrapText="1"/>
    </xf>
    <xf numFmtId="170" fontId="5" fillId="2" borderId="1" xfId="0" applyNumberFormat="1" applyFont="1" applyFill="1" applyBorder="1" applyAlignment="1">
      <alignment horizontal="center" vertical="center" wrapText="1"/>
    </xf>
    <xf numFmtId="0" fontId="6" fillId="3" borderId="4" xfId="0" applyFont="1" applyFill="1" applyBorder="1"/>
    <xf numFmtId="0" fontId="6" fillId="3" borderId="1" xfId="0" applyFont="1" applyFill="1" applyBorder="1" applyAlignment="1">
      <alignment vertical="center"/>
    </xf>
    <xf numFmtId="0" fontId="5" fillId="3" borderId="4" xfId="0" applyFont="1" applyFill="1" applyBorder="1" applyAlignment="1">
      <alignment horizontal="left" vertical="center" wrapText="1"/>
    </xf>
    <xf numFmtId="0" fontId="12" fillId="3" borderId="4" xfId="0" applyFont="1" applyFill="1" applyBorder="1" applyAlignment="1">
      <alignment horizontal="center" vertical="center" wrapText="1"/>
    </xf>
    <xf numFmtId="165" fontId="24" fillId="3" borderId="1" xfId="0" applyNumberFormat="1" applyFont="1" applyFill="1" applyBorder="1" applyAlignment="1">
      <alignment horizontal="right" vertical="center" wrapText="1"/>
    </xf>
    <xf numFmtId="0" fontId="6" fillId="3" borderId="5" xfId="0" applyFont="1" applyFill="1" applyBorder="1" applyAlignment="1">
      <alignment horizontal="center" vertical="center" wrapText="1"/>
    </xf>
    <xf numFmtId="0" fontId="9" fillId="3" borderId="5" xfId="0" applyFont="1" applyFill="1" applyBorder="1" applyAlignment="1">
      <alignment horizontal="center" wrapText="1"/>
    </xf>
    <xf numFmtId="0" fontId="6" fillId="3" borderId="1" xfId="0" applyFont="1" applyFill="1" applyBorder="1" applyAlignment="1">
      <alignment horizontal="left" vertical="center" wrapText="1"/>
    </xf>
    <xf numFmtId="0" fontId="10" fillId="0" borderId="4" xfId="0" applyFont="1" applyFill="1" applyBorder="1" applyAlignment="1">
      <alignment vertical="center" wrapText="1"/>
    </xf>
    <xf numFmtId="165" fontId="9" fillId="0" borderId="1" xfId="0" applyNumberFormat="1" applyFont="1" applyBorder="1" applyAlignment="1">
      <alignment horizontal="center" vertical="center" wrapText="1"/>
    </xf>
    <xf numFmtId="2" fontId="14" fillId="3"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32" fillId="3" borderId="1" xfId="0" applyFont="1" applyFill="1" applyBorder="1" applyAlignment="1">
      <alignment horizontal="right" vertical="center" wrapText="1"/>
    </xf>
    <xf numFmtId="3" fontId="32" fillId="3"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0" fontId="10" fillId="3" borderId="1" xfId="2" applyFont="1" applyFill="1" applyBorder="1" applyAlignment="1">
      <alignment horizontal="center"/>
    </xf>
    <xf numFmtId="0" fontId="10" fillId="3" borderId="1" xfId="3" applyFont="1" applyFill="1" applyBorder="1" applyAlignment="1">
      <alignment horizontal="center"/>
    </xf>
    <xf numFmtId="0" fontId="6" fillId="3" borderId="4" xfId="0" applyFont="1" applyFill="1" applyBorder="1" applyAlignment="1">
      <alignment horizontal="right" vertical="center" wrapText="1"/>
    </xf>
    <xf numFmtId="0" fontId="10" fillId="3" borderId="1" xfId="2" applyFont="1" applyFill="1" applyBorder="1" applyAlignment="1">
      <alignment horizontal="center" vertical="center"/>
    </xf>
    <xf numFmtId="0" fontId="10" fillId="3" borderId="1" xfId="3" applyFont="1" applyFill="1" applyBorder="1" applyAlignment="1">
      <alignment horizontal="center" vertical="center"/>
    </xf>
    <xf numFmtId="0" fontId="10" fillId="3" borderId="1" xfId="2" applyFont="1" applyFill="1" applyBorder="1" applyAlignment="1">
      <alignment horizontal="center" vertical="center" wrapText="1"/>
    </xf>
    <xf numFmtId="0" fontId="10" fillId="3" borderId="1" xfId="3" applyFont="1" applyFill="1" applyBorder="1" applyAlignment="1">
      <alignment horizontal="center" vertical="center" wrapText="1"/>
    </xf>
    <xf numFmtId="0" fontId="6" fillId="3" borderId="2" xfId="0" applyFont="1" applyFill="1" applyBorder="1"/>
    <xf numFmtId="0" fontId="6" fillId="3" borderId="3" xfId="0" applyFont="1" applyFill="1" applyBorder="1"/>
    <xf numFmtId="0" fontId="6" fillId="3" borderId="8" xfId="0" applyFont="1" applyFill="1" applyBorder="1"/>
    <xf numFmtId="0" fontId="10" fillId="3" borderId="1" xfId="5" applyFont="1" applyFill="1" applyBorder="1" applyAlignment="1">
      <alignment horizontal="center" vertical="center"/>
    </xf>
    <xf numFmtId="0" fontId="10" fillId="3" borderId="1" xfId="4" applyFont="1" applyFill="1" applyBorder="1" applyAlignment="1">
      <alignment horizontal="right" vertical="center"/>
    </xf>
    <xf numFmtId="0" fontId="10" fillId="3" borderId="1" xfId="5" applyNumberFormat="1" applyFont="1" applyFill="1" applyBorder="1" applyAlignment="1" applyProtection="1">
      <alignment horizontal="center"/>
    </xf>
    <xf numFmtId="0" fontId="10" fillId="3" borderId="1" xfId="4" applyFont="1" applyFill="1" applyBorder="1" applyAlignment="1">
      <alignment horizontal="center"/>
    </xf>
    <xf numFmtId="0" fontId="10" fillId="3" borderId="1" xfId="4" applyFont="1" applyFill="1" applyBorder="1" applyAlignment="1">
      <alignment horizontal="center" vertical="center"/>
    </xf>
    <xf numFmtId="0" fontId="10" fillId="3" borderId="1" xfId="5" applyNumberFormat="1" applyFont="1" applyFill="1" applyBorder="1" applyAlignment="1" applyProtection="1">
      <alignment horizontal="center" vertical="center"/>
    </xf>
    <xf numFmtId="1" fontId="10" fillId="3" borderId="1" xfId="4" applyNumberFormat="1" applyFont="1" applyFill="1" applyBorder="1" applyAlignment="1">
      <alignment horizontal="center"/>
    </xf>
    <xf numFmtId="166" fontId="10" fillId="3" borderId="1" xfId="4" applyNumberFormat="1" applyFont="1" applyFill="1" applyBorder="1" applyAlignment="1">
      <alignment horizontal="right"/>
    </xf>
    <xf numFmtId="0" fontId="10" fillId="3" borderId="1" xfId="4" applyFont="1" applyFill="1" applyBorder="1" applyAlignment="1" applyProtection="1">
      <alignment horizontal="center" vertical="center"/>
    </xf>
    <xf numFmtId="0" fontId="5" fillId="3" borderId="2" xfId="0" applyFont="1" applyFill="1" applyBorder="1" applyAlignment="1">
      <alignment horizontal="right"/>
    </xf>
    <xf numFmtId="0" fontId="6" fillId="3" borderId="1" xfId="0" applyFont="1" applyFill="1" applyBorder="1" applyAlignment="1">
      <alignment horizontal="center" wrapText="1"/>
    </xf>
    <xf numFmtId="0" fontId="6" fillId="3" borderId="0" xfId="0" applyFont="1" applyFill="1" applyBorder="1"/>
    <xf numFmtId="0" fontId="15" fillId="3" borderId="1" xfId="0" applyFont="1" applyFill="1" applyBorder="1" applyAlignment="1">
      <alignment horizontal="left" vertical="center" wrapText="1"/>
    </xf>
    <xf numFmtId="0" fontId="15" fillId="3" borderId="2" xfId="0" applyFont="1" applyFill="1" applyBorder="1" applyAlignment="1">
      <alignment horizontal="center" vertical="center" wrapText="1"/>
    </xf>
    <xf numFmtId="165" fontId="10" fillId="3" borderId="2" xfId="0" applyNumberFormat="1" applyFont="1" applyFill="1" applyBorder="1" applyAlignment="1">
      <alignment horizontal="center" vertical="center" wrapText="1"/>
    </xf>
    <xf numFmtId="0" fontId="9" fillId="3" borderId="13" xfId="0" applyFont="1" applyFill="1" applyBorder="1" applyAlignment="1">
      <alignment horizontal="center" vertical="center" wrapText="1"/>
    </xf>
    <xf numFmtId="165" fontId="10" fillId="3" borderId="3"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xf>
    <xf numFmtId="0" fontId="6" fillId="3" borderId="2" xfId="0" applyFont="1" applyFill="1" applyBorder="1" applyAlignment="1">
      <alignment horizontal="center"/>
    </xf>
    <xf numFmtId="0" fontId="12" fillId="3" borderId="3" xfId="0" applyFont="1" applyFill="1" applyBorder="1" applyAlignment="1">
      <alignment horizontal="center" vertical="center" wrapText="1"/>
    </xf>
    <xf numFmtId="0" fontId="6" fillId="3" borderId="8" xfId="0" applyFont="1" applyFill="1" applyBorder="1" applyAlignment="1">
      <alignment horizontal="left" vertical="center" wrapText="1"/>
    </xf>
    <xf numFmtId="0" fontId="6" fillId="2" borderId="1" xfId="0" applyFont="1" applyFill="1" applyBorder="1"/>
    <xf numFmtId="0" fontId="29" fillId="2" borderId="1" xfId="1" applyFont="1" applyFill="1" applyBorder="1" applyAlignment="1">
      <alignment horizontal="left" vertical="center"/>
    </xf>
    <xf numFmtId="0" fontId="10" fillId="2" borderId="1" xfId="1" applyFont="1" applyFill="1" applyBorder="1"/>
    <xf numFmtId="0" fontId="10" fillId="2" borderId="1" xfId="1" applyFont="1" applyFill="1" applyBorder="1" applyAlignment="1">
      <alignment horizontal="center"/>
    </xf>
    <xf numFmtId="169" fontId="14" fillId="2" borderId="1" xfId="1" applyNumberFormat="1" applyFont="1" applyFill="1" applyBorder="1" applyAlignment="1">
      <alignment horizontal="right"/>
    </xf>
    <xf numFmtId="0" fontId="10" fillId="2" borderId="2" xfId="1" applyFont="1" applyFill="1" applyBorder="1" applyAlignment="1">
      <alignment vertical="center" wrapText="1"/>
    </xf>
    <xf numFmtId="168" fontId="6" fillId="2" borderId="1" xfId="0" applyNumberFormat="1" applyFont="1" applyFill="1" applyBorder="1"/>
    <xf numFmtId="0" fontId="6" fillId="3" borderId="3" xfId="0" applyFont="1" applyFill="1" applyBorder="1" applyAlignment="1">
      <alignment horizontal="center"/>
    </xf>
    <xf numFmtId="0" fontId="5" fillId="3" borderId="3" xfId="0" applyFont="1" applyFill="1" applyBorder="1" applyAlignment="1">
      <alignment horizontal="right" vertical="center" wrapText="1"/>
    </xf>
    <xf numFmtId="165" fontId="6" fillId="3" borderId="0" xfId="0" applyNumberFormat="1" applyFont="1" applyFill="1"/>
    <xf numFmtId="0" fontId="6" fillId="3" borderId="11" xfId="0" applyFont="1" applyFill="1" applyBorder="1" applyAlignment="1">
      <alignment horizontal="center" wrapText="1"/>
    </xf>
    <xf numFmtId="172" fontId="33" fillId="0" borderId="0" xfId="0" applyNumberFormat="1" applyFont="1" applyAlignment="1">
      <alignment horizontal="center" vertical="center"/>
    </xf>
    <xf numFmtId="172" fontId="31" fillId="0" borderId="0" xfId="0" applyNumberFormat="1" applyFont="1" applyAlignment="1">
      <alignment horizontal="center" vertical="center"/>
    </xf>
    <xf numFmtId="172" fontId="4" fillId="3" borderId="5" xfId="0" applyNumberFormat="1" applyFont="1" applyFill="1" applyBorder="1" applyAlignment="1">
      <alignment horizontal="center" vertical="center" wrapText="1"/>
    </xf>
    <xf numFmtId="172" fontId="4" fillId="0" borderId="1" xfId="0" applyNumberFormat="1" applyFont="1" applyBorder="1" applyAlignment="1">
      <alignment horizontal="center" vertical="center" wrapText="1"/>
    </xf>
    <xf numFmtId="172" fontId="5" fillId="0" borderId="1" xfId="0" applyNumberFormat="1" applyFont="1" applyBorder="1" applyAlignment="1">
      <alignment horizontal="center" vertical="center" wrapText="1"/>
    </xf>
    <xf numFmtId="172" fontId="12" fillId="0" borderId="1" xfId="0" applyNumberFormat="1" applyFont="1" applyBorder="1" applyAlignment="1">
      <alignment horizontal="center" vertical="center" wrapText="1"/>
    </xf>
    <xf numFmtId="172" fontId="4"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wrapText="1"/>
    </xf>
    <xf numFmtId="172" fontId="17" fillId="3" borderId="1" xfId="0" applyNumberFormat="1" applyFont="1" applyFill="1" applyBorder="1" applyAlignment="1">
      <alignment horizontal="right" vertical="center" wrapText="1"/>
    </xf>
    <xf numFmtId="172" fontId="4" fillId="3" borderId="1" xfId="0" applyNumberFormat="1" applyFont="1" applyFill="1" applyBorder="1" applyAlignment="1">
      <alignment horizontal="center" vertical="center" wrapText="1"/>
    </xf>
    <xf numFmtId="172" fontId="11" fillId="3" borderId="1" xfId="0" applyNumberFormat="1" applyFont="1" applyFill="1" applyBorder="1" applyAlignment="1">
      <alignment horizontal="center" vertical="center" wrapText="1"/>
    </xf>
    <xf numFmtId="172" fontId="6" fillId="3" borderId="1" xfId="0" applyNumberFormat="1" applyFont="1" applyFill="1" applyBorder="1" applyAlignment="1">
      <alignment horizontal="center" vertical="center" wrapText="1"/>
    </xf>
    <xf numFmtId="172" fontId="16" fillId="3" borderId="1" xfId="0" applyNumberFormat="1" applyFont="1" applyFill="1" applyBorder="1" applyAlignment="1">
      <alignment horizontal="center" vertical="center" wrapText="1"/>
    </xf>
    <xf numFmtId="172" fontId="16" fillId="0" borderId="1" xfId="0" applyNumberFormat="1" applyFont="1" applyFill="1" applyBorder="1" applyAlignment="1">
      <alignment horizontal="center" vertical="center" wrapText="1"/>
    </xf>
    <xf numFmtId="172" fontId="7" fillId="3" borderId="1" xfId="0" applyNumberFormat="1" applyFont="1" applyFill="1" applyBorder="1" applyAlignment="1">
      <alignment horizontal="center" vertical="center" wrapText="1"/>
    </xf>
    <xf numFmtId="172" fontId="17" fillId="3" borderId="1" xfId="0" applyNumberFormat="1" applyFont="1" applyFill="1" applyBorder="1" applyAlignment="1">
      <alignment horizontal="center" vertical="center" wrapText="1"/>
    </xf>
    <xf numFmtId="172" fontId="17" fillId="2" borderId="1" xfId="0" applyNumberFormat="1" applyFont="1" applyFill="1" applyBorder="1" applyAlignment="1">
      <alignment horizontal="center" vertical="center" wrapText="1"/>
    </xf>
    <xf numFmtId="172" fontId="14" fillId="2" borderId="1" xfId="0" applyNumberFormat="1" applyFont="1" applyFill="1" applyBorder="1" applyAlignment="1">
      <alignment horizontal="center" vertical="center" wrapText="1"/>
    </xf>
    <xf numFmtId="172" fontId="17" fillId="0" borderId="1" xfId="0" applyNumberFormat="1" applyFont="1" applyFill="1" applyBorder="1" applyAlignment="1">
      <alignment horizontal="right" vertical="center" wrapText="1"/>
    </xf>
    <xf numFmtId="172" fontId="17" fillId="0" borderId="1" xfId="0" applyNumberFormat="1" applyFont="1" applyFill="1" applyBorder="1" applyAlignment="1">
      <alignment horizontal="center" vertical="center" wrapText="1"/>
    </xf>
    <xf numFmtId="172" fontId="14" fillId="0" borderId="1" xfId="0" applyNumberFormat="1" applyFont="1" applyFill="1" applyBorder="1" applyAlignment="1">
      <alignment horizontal="center" vertical="center" wrapText="1"/>
    </xf>
    <xf numFmtId="172" fontId="16" fillId="3" borderId="1" xfId="0" applyNumberFormat="1" applyFont="1" applyFill="1" applyBorder="1" applyAlignment="1">
      <alignment horizontal="right" vertical="center" wrapText="1"/>
    </xf>
    <xf numFmtId="172" fontId="10" fillId="3" borderId="1" xfId="0" applyNumberFormat="1" applyFont="1" applyFill="1" applyBorder="1" applyAlignment="1">
      <alignment horizontal="center" vertical="center" wrapText="1"/>
    </xf>
    <xf numFmtId="172" fontId="16" fillId="0" borderId="1" xfId="0" applyNumberFormat="1" applyFont="1" applyFill="1" applyBorder="1" applyAlignment="1">
      <alignment horizontal="right" vertical="center" wrapText="1"/>
    </xf>
    <xf numFmtId="172" fontId="11" fillId="0" borderId="1" xfId="0" applyNumberFormat="1" applyFont="1" applyBorder="1" applyAlignment="1">
      <alignment horizontal="right" vertical="center"/>
    </xf>
    <xf numFmtId="172" fontId="10" fillId="0" borderId="1" xfId="0" applyNumberFormat="1" applyFont="1" applyFill="1" applyBorder="1" applyAlignment="1">
      <alignment horizontal="center" vertical="center" wrapText="1"/>
    </xf>
    <xf numFmtId="172" fontId="7" fillId="0" borderId="1" xfId="0" applyNumberFormat="1" applyFont="1" applyFill="1" applyBorder="1" applyAlignment="1">
      <alignment horizontal="right" vertical="center" wrapText="1"/>
    </xf>
    <xf numFmtId="172" fontId="7" fillId="0" borderId="1" xfId="0" applyNumberFormat="1" applyFont="1" applyBorder="1" applyAlignment="1">
      <alignment horizontal="right" vertical="center"/>
    </xf>
    <xf numFmtId="172" fontId="17" fillId="0" borderId="1" xfId="0" applyNumberFormat="1" applyFont="1" applyFill="1" applyBorder="1" applyAlignment="1">
      <alignment vertical="center" wrapText="1"/>
    </xf>
    <xf numFmtId="172" fontId="16" fillId="0" borderId="1" xfId="0" applyNumberFormat="1" applyFont="1" applyFill="1" applyBorder="1" applyAlignment="1">
      <alignment vertical="center" wrapText="1"/>
    </xf>
    <xf numFmtId="172" fontId="11" fillId="0" borderId="1" xfId="0" applyNumberFormat="1" applyFont="1" applyBorder="1" applyAlignment="1">
      <alignment horizontal="center" vertical="center"/>
    </xf>
    <xf numFmtId="172" fontId="7" fillId="3" borderId="1" xfId="0" applyNumberFormat="1" applyFont="1" applyFill="1" applyBorder="1" applyAlignment="1">
      <alignment vertical="center" wrapText="1"/>
    </xf>
    <xf numFmtId="172" fontId="7" fillId="3" borderId="1" xfId="0" applyNumberFormat="1" applyFont="1" applyFill="1" applyBorder="1" applyAlignment="1">
      <alignment horizontal="center" vertical="center"/>
    </xf>
    <xf numFmtId="172" fontId="7" fillId="0" borderId="1" xfId="0" applyNumberFormat="1" applyFont="1" applyFill="1" applyBorder="1" applyAlignment="1">
      <alignment vertical="center" wrapText="1"/>
    </xf>
    <xf numFmtId="172" fontId="16" fillId="3" borderId="1" xfId="0" applyNumberFormat="1" applyFont="1" applyFill="1" applyBorder="1" applyAlignment="1">
      <alignment vertical="center" wrapText="1"/>
    </xf>
    <xf numFmtId="172" fontId="7" fillId="3" borderId="1" xfId="0" applyNumberFormat="1" applyFont="1" applyFill="1" applyBorder="1" applyAlignment="1">
      <alignment horizontal="right" vertical="center" wrapText="1"/>
    </xf>
    <xf numFmtId="172" fontId="11" fillId="3" borderId="1" xfId="0" applyNumberFormat="1" applyFont="1" applyFill="1" applyBorder="1" applyAlignment="1">
      <alignment horizontal="right" vertical="center"/>
    </xf>
    <xf numFmtId="172" fontId="4" fillId="0" borderId="1" xfId="0" applyNumberFormat="1" applyFont="1" applyBorder="1" applyAlignment="1">
      <alignment horizontal="right" vertical="center"/>
    </xf>
    <xf numFmtId="172" fontId="16" fillId="3" borderId="1" xfId="0" applyNumberFormat="1" applyFont="1" applyFill="1" applyBorder="1" applyAlignment="1">
      <alignment horizontal="right" vertical="center"/>
    </xf>
    <xf numFmtId="172" fontId="11" fillId="3" borderId="1" xfId="0" applyNumberFormat="1" applyFont="1" applyFill="1" applyBorder="1" applyAlignment="1">
      <alignment horizontal="right" vertical="center" wrapText="1"/>
    </xf>
    <xf numFmtId="172" fontId="14" fillId="3" borderId="1" xfId="0" applyNumberFormat="1" applyFont="1" applyFill="1" applyBorder="1" applyAlignment="1">
      <alignment horizontal="center" vertical="center" wrapText="1"/>
    </xf>
    <xf numFmtId="172" fontId="17" fillId="2" borderId="1" xfId="0" applyNumberFormat="1" applyFont="1" applyFill="1" applyBorder="1" applyAlignment="1">
      <alignment horizontal="right" vertical="center" wrapText="1"/>
    </xf>
    <xf numFmtId="172" fontId="14" fillId="2" borderId="1" xfId="0" applyNumberFormat="1" applyFont="1" applyFill="1" applyBorder="1" applyAlignment="1">
      <alignment horizontal="right" vertical="center" wrapText="1"/>
    </xf>
    <xf numFmtId="172" fontId="14" fillId="0" borderId="1" xfId="0" applyNumberFormat="1" applyFont="1" applyFill="1" applyBorder="1" applyAlignment="1">
      <alignment horizontal="right" vertical="center" wrapText="1"/>
    </xf>
    <xf numFmtId="172" fontId="10" fillId="0" borderId="1" xfId="0" applyNumberFormat="1" applyFont="1" applyFill="1" applyBorder="1" applyAlignment="1">
      <alignment horizontal="right" vertical="center" wrapText="1"/>
    </xf>
    <xf numFmtId="172" fontId="11" fillId="0" borderId="1" xfId="0" applyNumberFormat="1" applyFont="1" applyBorder="1" applyAlignment="1">
      <alignment horizontal="center" vertical="center" wrapText="1"/>
    </xf>
    <xf numFmtId="172" fontId="10" fillId="3" borderId="1" xfId="0" applyNumberFormat="1" applyFont="1" applyFill="1" applyBorder="1" applyAlignment="1">
      <alignment horizontal="right" vertical="center" wrapText="1"/>
    </xf>
    <xf numFmtId="172" fontId="7" fillId="3" borderId="1" xfId="0" applyNumberFormat="1" applyFont="1" applyFill="1" applyBorder="1" applyAlignment="1">
      <alignment horizontal="right" vertical="center"/>
    </xf>
    <xf numFmtId="172" fontId="7" fillId="3" borderId="1" xfId="0" applyNumberFormat="1" applyFont="1" applyFill="1" applyBorder="1" applyAlignment="1">
      <alignment vertical="center"/>
    </xf>
    <xf numFmtId="172" fontId="21" fillId="3" borderId="1" xfId="0" applyNumberFormat="1" applyFont="1" applyFill="1" applyBorder="1" applyAlignment="1">
      <alignment horizontal="right" vertical="center" wrapText="1"/>
    </xf>
    <xf numFmtId="172" fontId="4" fillId="0" borderId="1" xfId="0" applyNumberFormat="1" applyFont="1" applyFill="1" applyBorder="1" applyAlignment="1">
      <alignment horizontal="center" vertical="center" wrapText="1"/>
    </xf>
    <xf numFmtId="172" fontId="6" fillId="0" borderId="1" xfId="0" applyNumberFormat="1" applyFont="1" applyFill="1" applyBorder="1" applyAlignment="1">
      <alignment horizontal="center" vertical="center" wrapText="1"/>
    </xf>
    <xf numFmtId="172" fontId="18" fillId="0" borderId="1" xfId="0" applyNumberFormat="1" applyFont="1" applyFill="1" applyBorder="1" applyAlignment="1">
      <alignment horizontal="right" vertical="center" wrapText="1"/>
    </xf>
    <xf numFmtId="172" fontId="11" fillId="0" borderId="1" xfId="0" applyNumberFormat="1" applyFont="1" applyFill="1" applyBorder="1" applyAlignment="1">
      <alignment horizontal="center" vertical="center" wrapText="1"/>
    </xf>
    <xf numFmtId="172" fontId="18" fillId="3" borderId="1" xfId="0" applyNumberFormat="1" applyFont="1" applyFill="1" applyBorder="1" applyAlignment="1">
      <alignment horizontal="right" vertical="center" wrapText="1"/>
    </xf>
    <xf numFmtId="172" fontId="34" fillId="3" borderId="1" xfId="0" applyNumberFormat="1" applyFont="1" applyFill="1" applyBorder="1" applyAlignment="1">
      <alignment horizontal="right" vertical="center" wrapText="1"/>
    </xf>
    <xf numFmtId="172" fontId="4" fillId="2" borderId="1" xfId="0" applyNumberFormat="1" applyFont="1" applyFill="1" applyBorder="1" applyAlignment="1">
      <alignment horizontal="right" vertical="center" wrapText="1"/>
    </xf>
    <xf numFmtId="172" fontId="5" fillId="2" borderId="1" xfId="0" applyNumberFormat="1" applyFont="1" applyFill="1" applyBorder="1" applyAlignment="1">
      <alignment horizontal="right" vertical="center" wrapText="1"/>
    </xf>
    <xf numFmtId="172" fontId="4" fillId="0" borderId="1" xfId="0" applyNumberFormat="1" applyFont="1" applyBorder="1" applyAlignment="1">
      <alignment horizontal="right" vertical="center" wrapText="1"/>
    </xf>
    <xf numFmtId="172" fontId="5" fillId="0" borderId="1" xfId="0" applyNumberFormat="1" applyFont="1" applyBorder="1" applyAlignment="1">
      <alignment horizontal="right" vertical="center" wrapText="1"/>
    </xf>
    <xf numFmtId="172" fontId="17" fillId="0" borderId="2" xfId="0" applyNumberFormat="1" applyFont="1" applyFill="1" applyBorder="1" applyAlignment="1">
      <alignment horizontal="right" vertical="center" wrapText="1"/>
    </xf>
    <xf numFmtId="172" fontId="11" fillId="0" borderId="1" xfId="0" applyNumberFormat="1" applyFont="1" applyBorder="1" applyAlignment="1">
      <alignment horizontal="right" vertical="center" wrapText="1"/>
    </xf>
    <xf numFmtId="172" fontId="6" fillId="0" borderId="1" xfId="0" applyNumberFormat="1" applyFont="1" applyBorder="1" applyAlignment="1">
      <alignment horizontal="right" vertical="center" wrapText="1"/>
    </xf>
    <xf numFmtId="172" fontId="4" fillId="3" borderId="2" xfId="0" applyNumberFormat="1" applyFont="1" applyFill="1" applyBorder="1" applyAlignment="1">
      <alignment horizontal="right" vertical="center"/>
    </xf>
    <xf numFmtId="172" fontId="4" fillId="3" borderId="3" xfId="0" applyNumberFormat="1" applyFont="1" applyFill="1" applyBorder="1" applyAlignment="1">
      <alignment horizontal="right" vertical="center" wrapText="1"/>
    </xf>
    <xf numFmtId="172" fontId="4" fillId="3" borderId="1" xfId="0" applyNumberFormat="1" applyFont="1" applyFill="1" applyBorder="1" applyAlignment="1">
      <alignment horizontal="right" vertical="center" wrapText="1"/>
    </xf>
    <xf numFmtId="172" fontId="5" fillId="3" borderId="1" xfId="0" applyNumberFormat="1" applyFont="1" applyFill="1" applyBorder="1" applyAlignment="1">
      <alignment horizontal="right" vertical="center" wrapText="1"/>
    </xf>
    <xf numFmtId="172" fontId="11" fillId="3" borderId="2" xfId="0" applyNumberFormat="1" applyFont="1" applyFill="1" applyBorder="1" applyAlignment="1">
      <alignment horizontal="center" vertical="center" wrapText="1"/>
    </xf>
    <xf numFmtId="172" fontId="11" fillId="3" borderId="2" xfId="0" applyNumberFormat="1" applyFont="1" applyFill="1" applyBorder="1" applyAlignment="1">
      <alignment horizontal="right" vertical="center" wrapText="1"/>
    </xf>
    <xf numFmtId="172" fontId="11" fillId="3" borderId="5" xfId="0" applyNumberFormat="1" applyFont="1" applyFill="1" applyBorder="1" applyAlignment="1">
      <alignment horizontal="right" vertical="center" wrapText="1"/>
    </xf>
    <xf numFmtId="172" fontId="11" fillId="3" borderId="4" xfId="0" applyNumberFormat="1" applyFont="1" applyFill="1" applyBorder="1" applyAlignment="1">
      <alignment horizontal="center" vertical="center" wrapText="1"/>
    </xf>
    <xf numFmtId="172" fontId="11" fillId="3" borderId="1" xfId="0" applyNumberFormat="1" applyFont="1" applyFill="1" applyBorder="1" applyAlignment="1">
      <alignment vertical="center" wrapText="1"/>
    </xf>
    <xf numFmtId="172" fontId="6" fillId="3" borderId="1" xfId="0" applyNumberFormat="1" applyFont="1" applyFill="1" applyBorder="1" applyAlignment="1">
      <alignment horizontal="right" vertical="center" wrapText="1"/>
    </xf>
    <xf numFmtId="172" fontId="4" fillId="0" borderId="3" xfId="0" applyNumberFormat="1" applyFont="1" applyBorder="1" applyAlignment="1">
      <alignment vertical="center" wrapText="1"/>
    </xf>
    <xf numFmtId="172" fontId="11" fillId="2" borderId="1" xfId="0" applyNumberFormat="1" applyFont="1" applyFill="1" applyBorder="1" applyAlignment="1">
      <alignment horizontal="right" vertical="center" wrapText="1"/>
    </xf>
    <xf numFmtId="172" fontId="35" fillId="3" borderId="1" xfId="2" applyNumberFormat="1" applyFont="1" applyFill="1" applyBorder="1" applyAlignment="1">
      <alignment vertical="center"/>
    </xf>
    <xf numFmtId="172" fontId="16" fillId="3" borderId="2" xfId="0" applyNumberFormat="1" applyFont="1" applyFill="1" applyBorder="1" applyAlignment="1">
      <alignment horizontal="right" vertical="center" wrapText="1"/>
    </xf>
    <xf numFmtId="172" fontId="35" fillId="3" borderId="1" xfId="2" applyNumberFormat="1" applyFont="1" applyFill="1" applyBorder="1" applyAlignment="1">
      <alignment horizontal="right" vertical="center"/>
    </xf>
    <xf numFmtId="172" fontId="35" fillId="3" borderId="1" xfId="2" applyNumberFormat="1" applyFont="1" applyFill="1" applyBorder="1" applyAlignment="1">
      <alignment horizontal="right" vertical="center" wrapText="1"/>
    </xf>
    <xf numFmtId="172" fontId="7" fillId="3" borderId="1" xfId="2" applyNumberFormat="1" applyFont="1" applyFill="1" applyBorder="1" applyAlignment="1">
      <alignment horizontal="right" vertical="center"/>
    </xf>
    <xf numFmtId="172" fontId="9" fillId="3" borderId="1" xfId="0" applyNumberFormat="1" applyFont="1" applyFill="1" applyBorder="1" applyAlignment="1">
      <alignment horizontal="right" vertical="center" wrapText="1"/>
    </xf>
    <xf numFmtId="172" fontId="6" fillId="3" borderId="1" xfId="0" applyNumberFormat="1" applyFont="1" applyFill="1" applyBorder="1" applyAlignment="1">
      <alignment horizontal="right"/>
    </xf>
    <xf numFmtId="172" fontId="10" fillId="3" borderId="1" xfId="0" applyNumberFormat="1" applyFont="1" applyFill="1" applyBorder="1" applyAlignment="1">
      <alignment vertical="center" wrapText="1"/>
    </xf>
    <xf numFmtId="172" fontId="14" fillId="3" borderId="1" xfId="0" applyNumberFormat="1" applyFont="1" applyFill="1" applyBorder="1" applyAlignment="1">
      <alignment horizontal="right" vertical="center" wrapText="1"/>
    </xf>
    <xf numFmtId="172" fontId="6" fillId="3" borderId="1" xfId="0" applyNumberFormat="1" applyFont="1" applyFill="1" applyBorder="1" applyAlignment="1">
      <alignment vertical="center"/>
    </xf>
    <xf numFmtId="172" fontId="16" fillId="3" borderId="2" xfId="0" applyNumberFormat="1" applyFont="1" applyFill="1" applyBorder="1" applyAlignment="1">
      <alignment horizontal="center" vertical="center" wrapText="1"/>
    </xf>
    <xf numFmtId="172" fontId="17" fillId="3" borderId="2" xfId="0" applyNumberFormat="1" applyFont="1" applyFill="1" applyBorder="1" applyAlignment="1">
      <alignment horizontal="right" vertical="center" wrapText="1"/>
    </xf>
    <xf numFmtId="172" fontId="16" fillId="3" borderId="3" xfId="0" applyNumberFormat="1" applyFont="1" applyFill="1" applyBorder="1" applyAlignment="1">
      <alignment horizontal="center" vertical="center" wrapText="1"/>
    </xf>
    <xf numFmtId="172" fontId="17" fillId="3" borderId="3" xfId="0" applyNumberFormat="1" applyFont="1" applyFill="1" applyBorder="1" applyAlignment="1">
      <alignment horizontal="right" vertical="center" wrapText="1"/>
    </xf>
    <xf numFmtId="172" fontId="11" fillId="4" borderId="1" xfId="0" applyNumberFormat="1" applyFont="1" applyFill="1" applyBorder="1" applyAlignment="1">
      <alignment horizontal="center" vertical="center" wrapText="1"/>
    </xf>
    <xf numFmtId="172" fontId="4" fillId="4" borderId="1" xfId="0" applyNumberFormat="1" applyFont="1" applyFill="1" applyBorder="1" applyAlignment="1">
      <alignment horizontal="right" vertical="center" wrapText="1"/>
    </xf>
    <xf numFmtId="172" fontId="11" fillId="4" borderId="5" xfId="0" applyNumberFormat="1" applyFont="1" applyFill="1" applyBorder="1" applyAlignment="1">
      <alignment horizontal="center" vertical="center" wrapText="1"/>
    </xf>
    <xf numFmtId="172" fontId="16" fillId="0" borderId="3" xfId="0" applyNumberFormat="1" applyFont="1" applyFill="1" applyBorder="1" applyAlignment="1">
      <alignment horizontal="center" vertical="center" wrapText="1"/>
    </xf>
    <xf numFmtId="172" fontId="17" fillId="0" borderId="3" xfId="0" applyNumberFormat="1" applyFont="1" applyFill="1" applyBorder="1" applyAlignment="1">
      <alignment horizontal="right" vertical="center" wrapText="1"/>
    </xf>
    <xf numFmtId="172" fontId="11" fillId="3" borderId="3" xfId="0" applyNumberFormat="1" applyFont="1" applyFill="1" applyBorder="1" applyAlignment="1">
      <alignment horizontal="center" vertical="center"/>
    </xf>
    <xf numFmtId="172" fontId="4" fillId="3" borderId="3" xfId="0" applyNumberFormat="1" applyFont="1" applyFill="1" applyBorder="1" applyAlignment="1">
      <alignment horizontal="right" vertical="center"/>
    </xf>
    <xf numFmtId="172" fontId="11" fillId="3" borderId="5" xfId="0" applyNumberFormat="1" applyFont="1" applyFill="1" applyBorder="1" applyAlignment="1">
      <alignment horizontal="center" vertical="center" wrapText="1"/>
    </xf>
    <xf numFmtId="172" fontId="11" fillId="3" borderId="1" xfId="0" applyNumberFormat="1" applyFont="1" applyFill="1" applyBorder="1" applyAlignment="1">
      <alignment horizontal="center" vertical="center"/>
    </xf>
    <xf numFmtId="172" fontId="11" fillId="3" borderId="16" xfId="0" applyNumberFormat="1" applyFont="1" applyFill="1" applyBorder="1" applyAlignment="1">
      <alignment horizontal="center" vertical="center" wrapText="1"/>
    </xf>
    <xf numFmtId="172" fontId="11" fillId="3" borderId="18" xfId="0" applyNumberFormat="1" applyFont="1" applyFill="1" applyBorder="1" applyAlignment="1">
      <alignment horizontal="center" vertical="center" wrapText="1"/>
    </xf>
    <xf numFmtId="172" fontId="11" fillId="3" borderId="17" xfId="0" applyNumberFormat="1" applyFont="1" applyFill="1" applyBorder="1" applyAlignment="1">
      <alignment horizontal="center" vertical="center" wrapText="1"/>
    </xf>
    <xf numFmtId="172" fontId="5" fillId="2" borderId="1" xfId="0" applyNumberFormat="1" applyFont="1" applyFill="1" applyBorder="1"/>
    <xf numFmtId="172" fontId="6" fillId="0" borderId="1" xfId="0" applyNumberFormat="1" applyFont="1" applyBorder="1"/>
    <xf numFmtId="172" fontId="16" fillId="3" borderId="1" xfId="1" applyNumberFormat="1" applyFont="1" applyFill="1" applyBorder="1" applyAlignment="1">
      <alignment horizontal="center" vertical="center"/>
    </xf>
    <xf numFmtId="172" fontId="11" fillId="3" borderId="1" xfId="1" applyNumberFormat="1" applyFont="1" applyFill="1" applyBorder="1" applyAlignment="1">
      <alignment horizontal="center" vertical="center"/>
    </xf>
    <xf numFmtId="172" fontId="17" fillId="3" borderId="1" xfId="1" applyNumberFormat="1" applyFont="1" applyFill="1" applyBorder="1" applyAlignment="1">
      <alignment horizontal="right" vertical="center"/>
    </xf>
    <xf numFmtId="172" fontId="16" fillId="3" borderId="1" xfId="1" applyNumberFormat="1" applyFont="1" applyFill="1" applyBorder="1" applyAlignment="1">
      <alignment horizontal="right" vertical="center"/>
    </xf>
    <xf numFmtId="172" fontId="6" fillId="0" borderId="1" xfId="0" applyNumberFormat="1" applyFont="1" applyBorder="1" applyAlignment="1">
      <alignment horizontal="center" vertical="center"/>
    </xf>
    <xf numFmtId="172" fontId="6" fillId="0" borderId="4" xfId="0" applyNumberFormat="1" applyFont="1" applyBorder="1"/>
    <xf numFmtId="172" fontId="6" fillId="0" borderId="0" xfId="0" applyNumberFormat="1" applyFont="1" applyBorder="1"/>
    <xf numFmtId="172" fontId="4" fillId="0" borderId="0" xfId="0" applyNumberFormat="1" applyFont="1"/>
    <xf numFmtId="172" fontId="11" fillId="3" borderId="0" xfId="0" applyNumberFormat="1" applyFont="1" applyFill="1"/>
    <xf numFmtId="172" fontId="6" fillId="3" borderId="0" xfId="0" applyNumberFormat="1" applyFont="1" applyFill="1"/>
    <xf numFmtId="172" fontId="16" fillId="2" borderId="1" xfId="0" applyNumberFormat="1" applyFont="1" applyFill="1" applyBorder="1" applyAlignment="1">
      <alignment horizontal="center" vertical="center" wrapText="1"/>
    </xf>
    <xf numFmtId="172" fontId="10"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6" fillId="3" borderId="0" xfId="0" applyFont="1" applyFill="1" applyAlignment="1">
      <alignment vertical="center"/>
    </xf>
    <xf numFmtId="0" fontId="31" fillId="3" borderId="0" xfId="0" applyFont="1" applyFill="1" applyAlignment="1">
      <alignment vertical="center"/>
    </xf>
    <xf numFmtId="172" fontId="33" fillId="3" borderId="0" xfId="0" applyNumberFormat="1"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10" fillId="3" borderId="5" xfId="0" applyFont="1" applyFill="1" applyBorder="1" applyAlignment="1">
      <alignment horizontal="center" vertical="center" wrapText="1"/>
    </xf>
    <xf numFmtId="0" fontId="6" fillId="0" borderId="5" xfId="0" applyFont="1" applyBorder="1" applyAlignment="1">
      <alignment horizontal="left" vertical="center"/>
    </xf>
    <xf numFmtId="0" fontId="6" fillId="0" borderId="5" xfId="0" applyFont="1" applyBorder="1" applyAlignment="1">
      <alignment vertical="center"/>
    </xf>
    <xf numFmtId="0" fontId="5" fillId="0" borderId="1" xfId="0" applyFont="1" applyBorder="1" applyAlignment="1">
      <alignment vertical="center"/>
    </xf>
    <xf numFmtId="0" fontId="6" fillId="0" borderId="4" xfId="0" applyFont="1" applyBorder="1" applyAlignment="1">
      <alignment vertical="center"/>
    </xf>
    <xf numFmtId="172" fontId="4" fillId="0" borderId="1" xfId="0" applyNumberFormat="1" applyFont="1" applyBorder="1" applyAlignment="1">
      <alignment vertical="center"/>
    </xf>
    <xf numFmtId="172" fontId="11" fillId="3" borderId="1" xfId="0" applyNumberFormat="1" applyFont="1" applyFill="1" applyBorder="1" applyAlignment="1">
      <alignment vertical="center"/>
    </xf>
    <xf numFmtId="165" fontId="6" fillId="2" borderId="0" xfId="0" applyNumberFormat="1" applyFont="1" applyFill="1" applyAlignment="1">
      <alignment vertical="center"/>
    </xf>
    <xf numFmtId="0" fontId="6" fillId="0" borderId="0" xfId="0" applyFont="1" applyBorder="1" applyAlignment="1">
      <alignment vertical="center"/>
    </xf>
    <xf numFmtId="0" fontId="10" fillId="0" borderId="1"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3" borderId="4" xfId="0" applyFont="1" applyFill="1" applyBorder="1" applyAlignment="1">
      <alignment vertical="center"/>
    </xf>
    <xf numFmtId="172" fontId="4" fillId="3" borderId="1" xfId="0" applyNumberFormat="1" applyFont="1" applyFill="1" applyBorder="1" applyAlignment="1">
      <alignment vertical="center"/>
    </xf>
    <xf numFmtId="0" fontId="9" fillId="3" borderId="5" xfId="0" applyFont="1" applyFill="1" applyBorder="1" applyAlignment="1">
      <alignment horizontal="center" vertical="center" wrapText="1"/>
    </xf>
    <xf numFmtId="172" fontId="16" fillId="3" borderId="1" xfId="0" applyNumberFormat="1" applyFont="1" applyFill="1" applyBorder="1" applyAlignment="1">
      <alignment vertical="center"/>
    </xf>
    <xf numFmtId="0" fontId="10" fillId="3" borderId="1" xfId="0" applyFont="1" applyFill="1" applyBorder="1" applyAlignment="1">
      <alignment vertical="center"/>
    </xf>
    <xf numFmtId="0" fontId="5" fillId="3" borderId="0" xfId="0" applyFont="1" applyFill="1" applyAlignment="1">
      <alignment vertical="center"/>
    </xf>
    <xf numFmtId="165" fontId="6"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172" fontId="4" fillId="0" borderId="2" xfId="0" applyNumberFormat="1" applyFont="1" applyBorder="1" applyAlignment="1">
      <alignment horizontal="right" vertical="center"/>
    </xf>
    <xf numFmtId="0" fontId="6" fillId="3" borderId="11" xfId="0" applyFont="1" applyFill="1" applyBorder="1" applyAlignment="1">
      <alignment horizontal="center" vertical="center" wrapText="1"/>
    </xf>
    <xf numFmtId="165" fontId="6" fillId="3" borderId="0" xfId="0" applyNumberFormat="1" applyFont="1" applyFill="1" applyAlignment="1">
      <alignment vertical="center"/>
    </xf>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8" xfId="0" applyFont="1" applyFill="1" applyBorder="1" applyAlignment="1">
      <alignment vertical="center"/>
    </xf>
    <xf numFmtId="1" fontId="10" fillId="3" borderId="1" xfId="4" applyNumberFormat="1" applyFont="1" applyFill="1" applyBorder="1" applyAlignment="1">
      <alignment horizontal="center" vertical="center"/>
    </xf>
    <xf numFmtId="166" fontId="10" fillId="3" borderId="1" xfId="4" applyNumberFormat="1" applyFont="1" applyFill="1" applyBorder="1" applyAlignment="1">
      <alignment horizontal="right" vertical="center"/>
    </xf>
    <xf numFmtId="0" fontId="10" fillId="3" borderId="1" xfId="1" applyFont="1" applyFill="1" applyBorder="1" applyAlignment="1">
      <alignment horizontal="center" vertical="center"/>
    </xf>
    <xf numFmtId="172" fontId="11" fillId="3" borderId="1" xfId="1" applyNumberFormat="1" applyFont="1" applyFill="1" applyBorder="1" applyAlignment="1">
      <alignment vertical="center"/>
    </xf>
    <xf numFmtId="172" fontId="6" fillId="3" borderId="1" xfId="0" applyNumberFormat="1" applyFont="1" applyFill="1" applyBorder="1" applyAlignment="1">
      <alignment horizontal="right" vertical="center"/>
    </xf>
    <xf numFmtId="0" fontId="6" fillId="3" borderId="0" xfId="0" applyFont="1" applyFill="1" applyBorder="1" applyAlignment="1">
      <alignment vertical="center"/>
    </xf>
    <xf numFmtId="0" fontId="6" fillId="0" borderId="9" xfId="0" applyFont="1" applyBorder="1" applyAlignment="1">
      <alignment horizontal="center" vertical="center" wrapText="1"/>
    </xf>
    <xf numFmtId="0" fontId="6" fillId="2" borderId="1" xfId="0" applyFont="1" applyFill="1" applyBorder="1" applyAlignment="1">
      <alignment vertical="center"/>
    </xf>
    <xf numFmtId="0" fontId="10" fillId="2" borderId="1" xfId="1" applyFont="1" applyFill="1" applyBorder="1" applyAlignment="1">
      <alignment vertical="center"/>
    </xf>
    <xf numFmtId="0" fontId="10" fillId="2" borderId="1" xfId="1" applyFont="1" applyFill="1" applyBorder="1" applyAlignment="1">
      <alignment horizontal="center" vertical="center"/>
    </xf>
    <xf numFmtId="169" fontId="14" fillId="2" borderId="1" xfId="1" applyNumberFormat="1" applyFont="1" applyFill="1" applyBorder="1" applyAlignment="1">
      <alignment horizontal="right" vertical="center"/>
    </xf>
    <xf numFmtId="172" fontId="17" fillId="2" borderId="1" xfId="1" applyNumberFormat="1" applyFont="1" applyFill="1" applyBorder="1" applyAlignment="1">
      <alignment horizontal="right" vertical="center"/>
    </xf>
    <xf numFmtId="172" fontId="5" fillId="2" borderId="1" xfId="0" applyNumberFormat="1" applyFont="1" applyFill="1" applyBorder="1" applyAlignment="1">
      <alignment vertical="center"/>
    </xf>
    <xf numFmtId="168" fontId="6" fillId="2" borderId="1" xfId="0" applyNumberFormat="1" applyFont="1" applyFill="1" applyBorder="1" applyAlignment="1">
      <alignment vertical="center"/>
    </xf>
    <xf numFmtId="0" fontId="10" fillId="3" borderId="1" xfId="1" applyFont="1" applyFill="1" applyBorder="1" applyAlignment="1">
      <alignment vertical="center"/>
    </xf>
    <xf numFmtId="169" fontId="14" fillId="0" borderId="1" xfId="1" applyNumberFormat="1" applyFont="1" applyFill="1" applyBorder="1" applyAlignment="1">
      <alignment horizontal="right" vertical="center"/>
    </xf>
    <xf numFmtId="169" fontId="14" fillId="3" borderId="1" xfId="1" applyNumberFormat="1" applyFont="1" applyFill="1" applyBorder="1" applyAlignment="1">
      <alignment horizontal="right" vertical="center"/>
    </xf>
    <xf numFmtId="172" fontId="6" fillId="0" borderId="1" xfId="0" applyNumberFormat="1" applyFont="1" applyBorder="1" applyAlignment="1">
      <alignment vertical="center"/>
    </xf>
    <xf numFmtId="168" fontId="14" fillId="3" borderId="1" xfId="1" applyNumberFormat="1" applyFont="1" applyFill="1" applyBorder="1" applyAlignment="1">
      <alignment horizontal="right" vertical="center"/>
    </xf>
    <xf numFmtId="3" fontId="10" fillId="3" borderId="1" xfId="1" applyNumberFormat="1" applyFont="1" applyFill="1" applyBorder="1" applyAlignment="1">
      <alignment horizontal="center" vertical="center"/>
    </xf>
    <xf numFmtId="168" fontId="6" fillId="0" borderId="1" xfId="0" applyNumberFormat="1" applyFont="1" applyBorder="1" applyAlignment="1">
      <alignment vertical="center"/>
    </xf>
    <xf numFmtId="172" fontId="17" fillId="3" borderId="1" xfId="1" applyNumberFormat="1" applyFont="1" applyFill="1" applyBorder="1" applyAlignment="1">
      <alignment horizontal="center" vertical="center"/>
    </xf>
    <xf numFmtId="168" fontId="14" fillId="3" borderId="1" xfId="1" applyNumberFormat="1" applyFont="1" applyFill="1" applyBorder="1" applyAlignment="1">
      <alignment horizontal="center" vertical="center"/>
    </xf>
    <xf numFmtId="3" fontId="14" fillId="3" borderId="1" xfId="1" applyNumberFormat="1" applyFont="1" applyFill="1" applyBorder="1" applyAlignment="1">
      <alignment horizontal="center" vertical="center"/>
    </xf>
    <xf numFmtId="168" fontId="6" fillId="0" borderId="0" xfId="0" applyNumberFormat="1" applyFont="1" applyAlignment="1">
      <alignment vertical="center"/>
    </xf>
    <xf numFmtId="0" fontId="6" fillId="0" borderId="1" xfId="0" applyFont="1" applyFill="1" applyBorder="1" applyAlignment="1">
      <alignment vertical="center"/>
    </xf>
    <xf numFmtId="172" fontId="11" fillId="0" borderId="1" xfId="0" applyNumberFormat="1" applyFont="1" applyBorder="1" applyAlignment="1">
      <alignment vertical="center"/>
    </xf>
    <xf numFmtId="0" fontId="10" fillId="3" borderId="4" xfId="1" applyFont="1" applyFill="1" applyBorder="1" applyAlignment="1">
      <alignment horizontal="center" vertical="center"/>
    </xf>
    <xf numFmtId="3" fontId="10" fillId="3" borderId="4" xfId="1" applyNumberFormat="1" applyFont="1" applyFill="1" applyBorder="1" applyAlignment="1">
      <alignment horizontal="center" vertical="center"/>
    </xf>
    <xf numFmtId="172" fontId="16" fillId="3" borderId="4" xfId="1" applyNumberFormat="1" applyFont="1" applyFill="1" applyBorder="1" applyAlignment="1">
      <alignment horizontal="center" vertical="center"/>
    </xf>
    <xf numFmtId="172" fontId="11" fillId="3" borderId="4" xfId="1" applyNumberFormat="1" applyFont="1" applyFill="1" applyBorder="1" applyAlignment="1">
      <alignment vertical="center"/>
    </xf>
    <xf numFmtId="172" fontId="11" fillId="0" borderId="4" xfId="0" applyNumberFormat="1" applyFont="1" applyBorder="1" applyAlignment="1">
      <alignment vertical="center"/>
    </xf>
    <xf numFmtId="172" fontId="6" fillId="0" borderId="4" xfId="0" applyNumberFormat="1" applyFont="1" applyBorder="1" applyAlignment="1">
      <alignment vertical="center"/>
    </xf>
    <xf numFmtId="172" fontId="4" fillId="0" borderId="0" xfId="0" applyNumberFormat="1" applyFont="1" applyAlignment="1">
      <alignment vertical="center"/>
    </xf>
    <xf numFmtId="172" fontId="11" fillId="3" borderId="0" xfId="0" applyNumberFormat="1" applyFont="1" applyFill="1" applyAlignment="1">
      <alignment vertical="center"/>
    </xf>
    <xf numFmtId="172" fontId="6" fillId="3" borderId="0" xfId="0" applyNumberFormat="1" applyFont="1" applyFill="1" applyAlignment="1">
      <alignment vertical="center"/>
    </xf>
    <xf numFmtId="172" fontId="11" fillId="3" borderId="0" xfId="0" applyNumberFormat="1" applyFont="1" applyFill="1" applyBorder="1" applyAlignment="1">
      <alignment vertical="center"/>
    </xf>
    <xf numFmtId="0" fontId="14" fillId="3" borderId="1" xfId="1" applyFont="1" applyFill="1" applyBorder="1" applyAlignment="1">
      <alignment horizontal="center" vertical="center"/>
    </xf>
    <xf numFmtId="172" fontId="5" fillId="0" borderId="1" xfId="0" applyNumberFormat="1" applyFont="1" applyBorder="1" applyAlignment="1">
      <alignment vertical="center"/>
    </xf>
    <xf numFmtId="0" fontId="14" fillId="0" borderId="3" xfId="1" applyFont="1" applyBorder="1" applyAlignment="1">
      <alignment horizontal="center" vertical="center" wrapText="1"/>
    </xf>
    <xf numFmtId="172" fontId="11" fillId="3" borderId="18" xfId="0" applyNumberFormat="1" applyFont="1" applyFill="1" applyBorder="1" applyAlignment="1">
      <alignment horizontal="right" vertical="center" wrapText="1"/>
    </xf>
    <xf numFmtId="0" fontId="5" fillId="0" borderId="0" xfId="0" applyFont="1" applyAlignment="1">
      <alignment horizontal="center" vertical="center"/>
    </xf>
    <xf numFmtId="164" fontId="6" fillId="0" borderId="0" xfId="0" applyNumberFormat="1" applyFont="1" applyAlignment="1">
      <alignment vertical="center"/>
    </xf>
    <xf numFmtId="173" fontId="33" fillId="0" borderId="0" xfId="0" applyNumberFormat="1" applyFont="1" applyAlignment="1">
      <alignment horizontal="center" vertical="center"/>
    </xf>
    <xf numFmtId="173" fontId="33" fillId="3" borderId="0" xfId="0" applyNumberFormat="1" applyFont="1" applyFill="1" applyAlignment="1"/>
    <xf numFmtId="173" fontId="4" fillId="3" borderId="5" xfId="0" applyNumberFormat="1" applyFont="1" applyFill="1" applyBorder="1" applyAlignment="1">
      <alignment horizontal="center" vertical="center" wrapText="1"/>
    </xf>
    <xf numFmtId="173" fontId="4" fillId="0" borderId="1" xfId="0" applyNumberFormat="1" applyFont="1" applyBorder="1" applyAlignment="1">
      <alignment horizontal="center" vertical="center" wrapText="1"/>
    </xf>
    <xf numFmtId="173" fontId="11" fillId="0" borderId="4" xfId="0" applyNumberFormat="1" applyFont="1" applyBorder="1" applyAlignment="1">
      <alignment horizontal="center" vertical="center" wrapText="1"/>
    </xf>
    <xf numFmtId="173" fontId="22" fillId="0" borderId="1" xfId="0" applyNumberFormat="1" applyFont="1" applyBorder="1" applyAlignment="1">
      <alignment horizontal="center" vertical="center" wrapText="1"/>
    </xf>
    <xf numFmtId="173" fontId="4" fillId="2" borderId="1" xfId="0" applyNumberFormat="1" applyFont="1" applyFill="1" applyBorder="1" applyAlignment="1">
      <alignment horizontal="center" vertical="center" wrapText="1"/>
    </xf>
    <xf numFmtId="173" fontId="17" fillId="3" borderId="1" xfId="0" applyNumberFormat="1" applyFont="1" applyFill="1" applyBorder="1" applyAlignment="1">
      <alignment horizontal="right" vertical="center" wrapText="1"/>
    </xf>
    <xf numFmtId="173" fontId="4" fillId="3" borderId="1" xfId="0" applyNumberFormat="1" applyFont="1" applyFill="1" applyBorder="1" applyAlignment="1">
      <alignment horizontal="center" vertical="center" wrapText="1"/>
    </xf>
    <xf numFmtId="173" fontId="11" fillId="3" borderId="1" xfId="0" applyNumberFormat="1" applyFont="1" applyFill="1" applyBorder="1" applyAlignment="1">
      <alignment horizontal="center" vertical="center" wrapText="1"/>
    </xf>
    <xf numFmtId="173" fontId="16" fillId="3" borderId="1" xfId="0" applyNumberFormat="1" applyFont="1" applyFill="1" applyBorder="1" applyAlignment="1">
      <alignment horizontal="center" vertical="center" wrapText="1"/>
    </xf>
    <xf numFmtId="173" fontId="16" fillId="0" borderId="1" xfId="0" applyNumberFormat="1" applyFont="1" applyFill="1" applyBorder="1" applyAlignment="1">
      <alignment horizontal="center" vertical="center" wrapText="1"/>
    </xf>
    <xf numFmtId="173" fontId="7" fillId="3" borderId="1" xfId="0" applyNumberFormat="1" applyFont="1" applyFill="1" applyBorder="1" applyAlignment="1">
      <alignment horizontal="center" vertical="center" wrapText="1"/>
    </xf>
    <xf numFmtId="173" fontId="17" fillId="3" borderId="1" xfId="0" applyNumberFormat="1" applyFont="1" applyFill="1" applyBorder="1" applyAlignment="1">
      <alignment horizontal="center" vertical="center" wrapText="1"/>
    </xf>
    <xf numFmtId="173" fontId="17" fillId="2" borderId="1" xfId="0" applyNumberFormat="1" applyFont="1" applyFill="1" applyBorder="1" applyAlignment="1">
      <alignment horizontal="center" vertical="center" wrapText="1"/>
    </xf>
    <xf numFmtId="173" fontId="17" fillId="0" borderId="1" xfId="0" applyNumberFormat="1" applyFont="1" applyFill="1" applyBorder="1" applyAlignment="1">
      <alignment horizontal="right" vertical="center" wrapText="1"/>
    </xf>
    <xf numFmtId="173" fontId="17" fillId="0" borderId="1" xfId="0" applyNumberFormat="1" applyFont="1" applyFill="1" applyBorder="1" applyAlignment="1">
      <alignment horizontal="center" vertical="center" wrapText="1"/>
    </xf>
    <xf numFmtId="173" fontId="16" fillId="3" borderId="1" xfId="0" applyNumberFormat="1" applyFont="1" applyFill="1" applyBorder="1" applyAlignment="1">
      <alignment horizontal="right" vertical="center" wrapText="1"/>
    </xf>
    <xf numFmtId="173" fontId="16" fillId="0" borderId="1" xfId="0" applyNumberFormat="1" applyFont="1" applyFill="1" applyBorder="1" applyAlignment="1">
      <alignment horizontal="right" vertical="center" wrapText="1"/>
    </xf>
    <xf numFmtId="173" fontId="11" fillId="0" borderId="1" xfId="0" applyNumberFormat="1" applyFont="1" applyBorder="1" applyAlignment="1">
      <alignment horizontal="right" vertical="center"/>
    </xf>
    <xf numFmtId="173" fontId="7" fillId="0" borderId="1" xfId="0" applyNumberFormat="1" applyFont="1" applyFill="1" applyBorder="1" applyAlignment="1">
      <alignment horizontal="right" vertical="center" wrapText="1"/>
    </xf>
    <xf numFmtId="173" fontId="7" fillId="0" borderId="1" xfId="0" applyNumberFormat="1" applyFont="1" applyBorder="1" applyAlignment="1">
      <alignment horizontal="right" vertical="center"/>
    </xf>
    <xf numFmtId="173" fontId="17" fillId="0" borderId="1" xfId="0" applyNumberFormat="1" applyFont="1" applyFill="1" applyBorder="1" applyAlignment="1">
      <alignment vertical="center" wrapText="1"/>
    </xf>
    <xf numFmtId="173" fontId="16" fillId="0" borderId="1" xfId="0" applyNumberFormat="1" applyFont="1" applyFill="1" applyBorder="1" applyAlignment="1">
      <alignment vertical="center" wrapText="1"/>
    </xf>
    <xf numFmtId="173" fontId="11" fillId="0" borderId="1" xfId="0" applyNumberFormat="1" applyFont="1" applyBorder="1" applyAlignment="1">
      <alignment horizontal="center" vertical="center"/>
    </xf>
    <xf numFmtId="173" fontId="7" fillId="3" borderId="1" xfId="0" applyNumberFormat="1" applyFont="1" applyFill="1" applyBorder="1" applyAlignment="1">
      <alignment vertical="center" wrapText="1"/>
    </xf>
    <xf numFmtId="173" fontId="7" fillId="3" borderId="1" xfId="0" applyNumberFormat="1" applyFont="1" applyFill="1" applyBorder="1" applyAlignment="1">
      <alignment horizontal="center" vertical="center"/>
    </xf>
    <xf numFmtId="173" fontId="7" fillId="0" borderId="1" xfId="0" applyNumberFormat="1" applyFont="1" applyFill="1" applyBorder="1" applyAlignment="1">
      <alignment vertical="center" wrapText="1"/>
    </xf>
    <xf numFmtId="173" fontId="16" fillId="3" borderId="1" xfId="0" applyNumberFormat="1" applyFont="1" applyFill="1" applyBorder="1" applyAlignment="1">
      <alignment vertical="center" wrapText="1"/>
    </xf>
    <xf numFmtId="173" fontId="7" fillId="3" borderId="1" xfId="0" applyNumberFormat="1" applyFont="1" applyFill="1" applyBorder="1" applyAlignment="1">
      <alignment horizontal="right" vertical="center" wrapText="1"/>
    </xf>
    <xf numFmtId="173" fontId="11" fillId="3" borderId="1" xfId="0" applyNumberFormat="1" applyFont="1" applyFill="1" applyBorder="1" applyAlignment="1">
      <alignment horizontal="right" vertical="center"/>
    </xf>
    <xf numFmtId="173" fontId="4" fillId="0" borderId="1" xfId="0" applyNumberFormat="1" applyFont="1" applyBorder="1" applyAlignment="1">
      <alignment horizontal="right" vertical="center"/>
    </xf>
    <xf numFmtId="173" fontId="16" fillId="3" borderId="1" xfId="0" applyNumberFormat="1" applyFont="1" applyFill="1" applyBorder="1" applyAlignment="1">
      <alignment horizontal="right" vertical="center"/>
    </xf>
    <xf numFmtId="173" fontId="4" fillId="0" borderId="1" xfId="0" applyNumberFormat="1" applyFont="1" applyBorder="1"/>
    <xf numFmtId="173" fontId="11" fillId="3" borderId="1" xfId="0" applyNumberFormat="1" applyFont="1" applyFill="1" applyBorder="1" applyAlignment="1">
      <alignment horizontal="right" vertical="center" wrapText="1"/>
    </xf>
    <xf numFmtId="173" fontId="11" fillId="3" borderId="1" xfId="0" applyNumberFormat="1" applyFont="1" applyFill="1" applyBorder="1"/>
    <xf numFmtId="173" fontId="17" fillId="2" borderId="1" xfId="0" applyNumberFormat="1" applyFont="1" applyFill="1" applyBorder="1" applyAlignment="1">
      <alignment horizontal="right" vertical="center" wrapText="1"/>
    </xf>
    <xf numFmtId="173" fontId="11" fillId="0" borderId="1" xfId="0" applyNumberFormat="1" applyFont="1" applyBorder="1" applyAlignment="1">
      <alignment horizontal="center" vertical="center" wrapText="1"/>
    </xf>
    <xf numFmtId="173" fontId="7" fillId="3" borderId="1" xfId="0" applyNumberFormat="1" applyFont="1" applyFill="1" applyBorder="1" applyAlignment="1">
      <alignment horizontal="right" vertical="center"/>
    </xf>
    <xf numFmtId="173" fontId="7" fillId="3" borderId="1" xfId="0" applyNumberFormat="1" applyFont="1" applyFill="1" applyBorder="1" applyAlignment="1">
      <alignment vertical="center"/>
    </xf>
    <xf numFmtId="173" fontId="4" fillId="3" borderId="1" xfId="0" applyNumberFormat="1" applyFont="1" applyFill="1" applyBorder="1"/>
    <xf numFmtId="173" fontId="11" fillId="3" borderId="1" xfId="0" applyNumberFormat="1" applyFont="1" applyFill="1" applyBorder="1" applyAlignment="1"/>
    <xf numFmtId="173" fontId="4" fillId="3" borderId="1" xfId="0" applyNumberFormat="1" applyFont="1" applyFill="1" applyBorder="1" applyAlignment="1"/>
    <xf numFmtId="173" fontId="21" fillId="3" borderId="1" xfId="0" applyNumberFormat="1" applyFont="1" applyFill="1" applyBorder="1" applyAlignment="1">
      <alignment horizontal="right" vertical="center" wrapText="1"/>
    </xf>
    <xf numFmtId="173" fontId="4" fillId="0" borderId="1" xfId="0" applyNumberFormat="1" applyFont="1" applyFill="1" applyBorder="1" applyAlignment="1">
      <alignment horizontal="center" vertical="center" wrapText="1"/>
    </xf>
    <xf numFmtId="173" fontId="18" fillId="0" borderId="1" xfId="0" applyNumberFormat="1" applyFont="1" applyFill="1" applyBorder="1" applyAlignment="1">
      <alignment horizontal="right" vertical="center" wrapText="1"/>
    </xf>
    <xf numFmtId="173" fontId="11" fillId="0" borderId="1" xfId="0" applyNumberFormat="1" applyFont="1" applyFill="1" applyBorder="1" applyAlignment="1">
      <alignment horizontal="center" vertical="center" wrapText="1"/>
    </xf>
    <xf numFmtId="173" fontId="18" fillId="3" borderId="1" xfId="0" applyNumberFormat="1" applyFont="1" applyFill="1" applyBorder="1" applyAlignment="1">
      <alignment horizontal="right" vertical="center" wrapText="1"/>
    </xf>
    <xf numFmtId="173" fontId="16" fillId="3" borderId="1" xfId="0" applyNumberFormat="1" applyFont="1" applyFill="1" applyBorder="1"/>
    <xf numFmtId="173" fontId="11" fillId="3" borderId="1" xfId="0" applyNumberFormat="1" applyFont="1" applyFill="1" applyBorder="1" applyAlignment="1">
      <alignment horizontal="right"/>
    </xf>
    <xf numFmtId="173" fontId="34" fillId="3" borderId="1" xfId="0" applyNumberFormat="1" applyFont="1" applyFill="1" applyBorder="1" applyAlignment="1">
      <alignment horizontal="right" vertical="center" wrapText="1"/>
    </xf>
    <xf numFmtId="173" fontId="4" fillId="2" borderId="1" xfId="0" applyNumberFormat="1" applyFont="1" applyFill="1" applyBorder="1" applyAlignment="1">
      <alignment horizontal="right" vertical="center" wrapText="1"/>
    </xf>
    <xf numFmtId="173" fontId="4" fillId="0" borderId="1" xfId="0" applyNumberFormat="1" applyFont="1" applyBorder="1" applyAlignment="1">
      <alignment horizontal="right" vertical="center" wrapText="1"/>
    </xf>
    <xf numFmtId="173" fontId="17" fillId="0" borderId="2" xfId="0" applyNumberFormat="1" applyFont="1" applyFill="1" applyBorder="1" applyAlignment="1">
      <alignment horizontal="right" vertical="center" wrapText="1"/>
    </xf>
    <xf numFmtId="173" fontId="11" fillId="0" borderId="1" xfId="0" applyNumberFormat="1" applyFont="1" applyBorder="1" applyAlignment="1">
      <alignment horizontal="right" vertical="center" wrapText="1"/>
    </xf>
    <xf numFmtId="173" fontId="4" fillId="3" borderId="2" xfId="0" applyNumberFormat="1" applyFont="1" applyFill="1" applyBorder="1" applyAlignment="1">
      <alignment horizontal="right" vertical="center"/>
    </xf>
    <xf numFmtId="173" fontId="4" fillId="0" borderId="2" xfId="0" applyNumberFormat="1" applyFont="1" applyBorder="1" applyAlignment="1">
      <alignment horizontal="right"/>
    </xf>
    <xf numFmtId="173" fontId="4" fillId="3" borderId="3" xfId="0" applyNumberFormat="1" applyFont="1" applyFill="1" applyBorder="1" applyAlignment="1">
      <alignment horizontal="right" vertical="center" wrapText="1"/>
    </xf>
    <xf numFmtId="173" fontId="4" fillId="3" borderId="1" xfId="0" applyNumberFormat="1" applyFont="1" applyFill="1" applyBorder="1" applyAlignment="1">
      <alignment horizontal="right" vertical="center" wrapText="1"/>
    </xf>
    <xf numFmtId="173" fontId="11" fillId="3" borderId="2" xfId="0" applyNumberFormat="1" applyFont="1" applyFill="1" applyBorder="1" applyAlignment="1">
      <alignment horizontal="center" vertical="center" wrapText="1"/>
    </xf>
    <xf numFmtId="173" fontId="11" fillId="3" borderId="2" xfId="0" applyNumberFormat="1" applyFont="1" applyFill="1" applyBorder="1" applyAlignment="1">
      <alignment horizontal="right" vertical="center" wrapText="1"/>
    </xf>
    <xf numFmtId="173" fontId="11" fillId="3" borderId="5" xfId="0" applyNumberFormat="1" applyFont="1" applyFill="1" applyBorder="1" applyAlignment="1">
      <alignment horizontal="right" vertical="center" wrapText="1"/>
    </xf>
    <xf numFmtId="173" fontId="11" fillId="3" borderId="4" xfId="0" applyNumberFormat="1" applyFont="1" applyFill="1" applyBorder="1" applyAlignment="1">
      <alignment horizontal="center" vertical="center" wrapText="1"/>
    </xf>
    <xf numFmtId="173" fontId="11" fillId="3" borderId="1" xfId="0" applyNumberFormat="1" applyFont="1" applyFill="1" applyBorder="1" applyAlignment="1">
      <alignment vertical="center" wrapText="1"/>
    </xf>
    <xf numFmtId="173" fontId="4" fillId="0" borderId="3" xfId="0" applyNumberFormat="1" applyFont="1" applyBorder="1" applyAlignment="1">
      <alignment vertical="center" wrapText="1"/>
    </xf>
    <xf numFmtId="173" fontId="11" fillId="2" borderId="1" xfId="0" applyNumberFormat="1" applyFont="1" applyFill="1" applyBorder="1" applyAlignment="1">
      <alignment horizontal="right" vertical="center" wrapText="1"/>
    </xf>
    <xf numFmtId="173" fontId="35" fillId="3" borderId="1" xfId="2" applyNumberFormat="1" applyFont="1" applyFill="1" applyBorder="1" applyAlignment="1">
      <alignment vertical="center"/>
    </xf>
    <xf numFmtId="173" fontId="16" fillId="3" borderId="2" xfId="0" applyNumberFormat="1" applyFont="1" applyFill="1" applyBorder="1" applyAlignment="1">
      <alignment horizontal="right" vertical="center" wrapText="1"/>
    </xf>
    <xf numFmtId="173" fontId="35" fillId="3" borderId="1" xfId="2" applyNumberFormat="1" applyFont="1" applyFill="1" applyBorder="1" applyAlignment="1">
      <alignment horizontal="right" vertical="center"/>
    </xf>
    <xf numFmtId="173" fontId="35" fillId="3" borderId="1" xfId="2" applyNumberFormat="1" applyFont="1" applyFill="1" applyBorder="1" applyAlignment="1">
      <alignment horizontal="right" vertical="center" wrapText="1"/>
    </xf>
    <xf numFmtId="173" fontId="7" fillId="3" borderId="1" xfId="2" applyNumberFormat="1" applyFont="1" applyFill="1" applyBorder="1" applyAlignment="1">
      <alignment horizontal="right" vertical="center"/>
    </xf>
    <xf numFmtId="173" fontId="4" fillId="3" borderId="2" xfId="0" applyNumberFormat="1" applyFont="1" applyFill="1" applyBorder="1" applyAlignment="1">
      <alignment horizontal="right"/>
    </xf>
    <xf numFmtId="173" fontId="11" fillId="3" borderId="1" xfId="1" applyNumberFormat="1" applyFont="1" applyFill="1" applyBorder="1"/>
    <xf numFmtId="173" fontId="16" fillId="2" borderId="1" xfId="0" applyNumberFormat="1" applyFont="1" applyFill="1" applyBorder="1" applyAlignment="1">
      <alignment horizontal="center" vertical="center" wrapText="1"/>
    </xf>
    <xf numFmtId="173" fontId="16" fillId="3" borderId="2" xfId="0" applyNumberFormat="1" applyFont="1" applyFill="1" applyBorder="1" applyAlignment="1">
      <alignment horizontal="center" vertical="center" wrapText="1"/>
    </xf>
    <xf numFmtId="173" fontId="17" fillId="3" borderId="2" xfId="0" applyNumberFormat="1" applyFont="1" applyFill="1" applyBorder="1" applyAlignment="1">
      <alignment horizontal="right" vertical="center" wrapText="1"/>
    </xf>
    <xf numFmtId="173" fontId="16" fillId="3" borderId="3" xfId="0" applyNumberFormat="1" applyFont="1" applyFill="1" applyBorder="1" applyAlignment="1">
      <alignment horizontal="center" vertical="center" wrapText="1"/>
    </xf>
    <xf numFmtId="173" fontId="17" fillId="3" borderId="3" xfId="0" applyNumberFormat="1" applyFont="1" applyFill="1" applyBorder="1" applyAlignment="1">
      <alignment horizontal="right" vertical="center" wrapText="1"/>
    </xf>
    <xf numFmtId="173" fontId="11" fillId="4" borderId="1" xfId="0" applyNumberFormat="1" applyFont="1" applyFill="1" applyBorder="1" applyAlignment="1">
      <alignment horizontal="center" vertical="center" wrapText="1"/>
    </xf>
    <xf numFmtId="173" fontId="4" fillId="4" borderId="1" xfId="0" applyNumberFormat="1" applyFont="1" applyFill="1" applyBorder="1" applyAlignment="1">
      <alignment horizontal="right" vertical="center" wrapText="1"/>
    </xf>
    <xf numFmtId="173" fontId="11" fillId="4" borderId="5" xfId="0" applyNumberFormat="1" applyFont="1" applyFill="1" applyBorder="1" applyAlignment="1">
      <alignment horizontal="center" vertical="center" wrapText="1"/>
    </xf>
    <xf numFmtId="173" fontId="16" fillId="0" borderId="3" xfId="0" applyNumberFormat="1" applyFont="1" applyFill="1" applyBorder="1" applyAlignment="1">
      <alignment horizontal="center" vertical="center" wrapText="1"/>
    </xf>
    <xf numFmtId="173" fontId="17" fillId="0" borderId="3" xfId="0" applyNumberFormat="1" applyFont="1" applyFill="1" applyBorder="1" applyAlignment="1">
      <alignment horizontal="right" vertical="center" wrapText="1"/>
    </xf>
    <xf numFmtId="173" fontId="11" fillId="3" borderId="3" xfId="0" applyNumberFormat="1" applyFont="1" applyFill="1" applyBorder="1" applyAlignment="1">
      <alignment horizontal="center" vertical="center"/>
    </xf>
    <xf numFmtId="173" fontId="4" fillId="3" borderId="3" xfId="0" applyNumberFormat="1" applyFont="1" applyFill="1" applyBorder="1" applyAlignment="1">
      <alignment horizontal="right" vertical="center"/>
    </xf>
    <xf numFmtId="173" fontId="11" fillId="3" borderId="5" xfId="0" applyNumberFormat="1" applyFont="1" applyFill="1" applyBorder="1" applyAlignment="1">
      <alignment horizontal="center" vertical="center" wrapText="1"/>
    </xf>
    <xf numFmtId="173" fontId="11" fillId="3" borderId="1" xfId="0" applyNumberFormat="1" applyFont="1" applyFill="1" applyBorder="1" applyAlignment="1">
      <alignment horizontal="center" vertical="center"/>
    </xf>
    <xf numFmtId="173" fontId="11" fillId="3" borderId="16" xfId="0" applyNumberFormat="1" applyFont="1" applyFill="1" applyBorder="1" applyAlignment="1">
      <alignment horizontal="center" vertical="center" wrapText="1"/>
    </xf>
    <xf numFmtId="173" fontId="4" fillId="3" borderId="18" xfId="0" applyNumberFormat="1" applyFont="1" applyFill="1" applyBorder="1" applyAlignment="1">
      <alignment horizontal="right" vertical="center" wrapText="1"/>
    </xf>
    <xf numFmtId="173" fontId="11" fillId="3" borderId="18" xfId="0" applyNumberFormat="1" applyFont="1" applyFill="1" applyBorder="1" applyAlignment="1">
      <alignment horizontal="center" vertical="center" wrapText="1"/>
    </xf>
    <xf numFmtId="173" fontId="11" fillId="3" borderId="17" xfId="0" applyNumberFormat="1" applyFont="1" applyFill="1" applyBorder="1" applyAlignment="1">
      <alignment horizontal="center" vertical="center" wrapText="1"/>
    </xf>
    <xf numFmtId="173" fontId="17" fillId="2" borderId="1" xfId="1" applyNumberFormat="1" applyFont="1" applyFill="1" applyBorder="1" applyAlignment="1">
      <alignment horizontal="right"/>
    </xf>
    <xf numFmtId="173" fontId="17" fillId="3" borderId="1" xfId="1" applyNumberFormat="1" applyFont="1" applyFill="1" applyBorder="1" applyAlignment="1">
      <alignment horizontal="right"/>
    </xf>
    <xf numFmtId="173" fontId="16" fillId="3" borderId="1" xfId="1" applyNumberFormat="1" applyFont="1" applyFill="1" applyBorder="1" applyAlignment="1">
      <alignment horizontal="right"/>
    </xf>
    <xf numFmtId="173" fontId="16" fillId="3" borderId="1" xfId="1" applyNumberFormat="1" applyFont="1" applyFill="1" applyBorder="1" applyAlignment="1">
      <alignment horizontal="center"/>
    </xf>
    <xf numFmtId="173" fontId="17" fillId="3" borderId="1" xfId="1" applyNumberFormat="1" applyFont="1" applyFill="1" applyBorder="1" applyAlignment="1">
      <alignment horizontal="center"/>
    </xf>
    <xf numFmtId="173" fontId="16" fillId="3" borderId="1" xfId="1" applyNumberFormat="1" applyFont="1" applyFill="1" applyBorder="1" applyAlignment="1">
      <alignment horizontal="center" vertical="center"/>
    </xf>
    <xf numFmtId="173" fontId="11" fillId="3" borderId="1" xfId="1" applyNumberFormat="1" applyFont="1" applyFill="1" applyBorder="1" applyAlignment="1">
      <alignment horizontal="center" vertical="center"/>
    </xf>
    <xf numFmtId="173" fontId="17" fillId="3" borderId="1" xfId="1" applyNumberFormat="1" applyFont="1" applyFill="1" applyBorder="1" applyAlignment="1">
      <alignment horizontal="right" vertical="center"/>
    </xf>
    <xf numFmtId="173" fontId="16" fillId="3" borderId="1" xfId="1" applyNumberFormat="1" applyFont="1" applyFill="1" applyBorder="1" applyAlignment="1">
      <alignment horizontal="right" vertical="center"/>
    </xf>
    <xf numFmtId="173" fontId="11" fillId="0" borderId="1" xfId="0" applyNumberFormat="1" applyFont="1" applyBorder="1"/>
    <xf numFmtId="173" fontId="16" fillId="3" borderId="4" xfId="1" applyNumberFormat="1" applyFont="1" applyFill="1" applyBorder="1" applyAlignment="1">
      <alignment horizontal="center"/>
    </xf>
    <xf numFmtId="173" fontId="11" fillId="3" borderId="4" xfId="1" applyNumberFormat="1" applyFont="1" applyFill="1" applyBorder="1"/>
    <xf numFmtId="173" fontId="11" fillId="0" borderId="4" xfId="0" applyNumberFormat="1" applyFont="1" applyBorder="1"/>
    <xf numFmtId="173" fontId="16" fillId="3" borderId="0" xfId="1" applyNumberFormat="1" applyFont="1" applyFill="1" applyBorder="1" applyAlignment="1">
      <alignment horizontal="center"/>
    </xf>
    <xf numFmtId="173" fontId="11" fillId="3" borderId="0" xfId="1" applyNumberFormat="1" applyFont="1" applyFill="1" applyBorder="1"/>
    <xf numFmtId="173" fontId="17" fillId="3" borderId="0" xfId="1" applyNumberFormat="1" applyFont="1" applyFill="1" applyBorder="1" applyAlignment="1">
      <alignment horizontal="right"/>
    </xf>
    <xf numFmtId="173" fontId="11" fillId="0" borderId="0" xfId="0" applyNumberFormat="1" applyFont="1" applyBorder="1"/>
    <xf numFmtId="173" fontId="4" fillId="0" borderId="0" xfId="0" applyNumberFormat="1" applyFont="1"/>
    <xf numFmtId="173" fontId="11" fillId="3" borderId="0" xfId="0" applyNumberFormat="1" applyFont="1" applyFill="1"/>
    <xf numFmtId="0" fontId="19" fillId="0" borderId="0" xfId="0" applyFont="1" applyAlignment="1">
      <alignment vertical="center"/>
    </xf>
    <xf numFmtId="0" fontId="36" fillId="0" borderId="0" xfId="0" applyFont="1" applyAlignment="1">
      <alignment vertical="center"/>
    </xf>
    <xf numFmtId="0" fontId="26" fillId="0" borderId="0" xfId="0" applyFont="1" applyAlignment="1">
      <alignment vertical="center"/>
    </xf>
    <xf numFmtId="164" fontId="26" fillId="0" borderId="0" xfId="0" applyNumberFormat="1" applyFont="1" applyAlignment="1">
      <alignment vertical="center"/>
    </xf>
    <xf numFmtId="0" fontId="26" fillId="0" borderId="0" xfId="0" applyFont="1" applyBorder="1" applyAlignment="1">
      <alignment vertical="center"/>
    </xf>
    <xf numFmtId="0" fontId="2" fillId="0" borderId="0" xfId="0" applyFont="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16" fillId="3" borderId="0" xfId="0" applyFont="1" applyFill="1" applyAlignment="1">
      <alignment vertical="center"/>
    </xf>
    <xf numFmtId="0" fontId="34" fillId="3" borderId="0" xfId="0" applyFont="1" applyFill="1" applyAlignment="1">
      <alignment vertical="center"/>
    </xf>
    <xf numFmtId="3" fontId="16" fillId="3" borderId="1"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8" fillId="3"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38" fillId="3" borderId="1" xfId="0" applyFont="1" applyFill="1" applyBorder="1" applyAlignment="1">
      <alignment horizontal="left" vertical="center" wrapText="1"/>
    </xf>
    <xf numFmtId="167" fontId="14" fillId="3" borderId="1" xfId="0" applyNumberFormat="1" applyFont="1" applyFill="1" applyBorder="1" applyAlignment="1">
      <alignment horizontal="right" vertical="center" wrapText="1"/>
    </xf>
    <xf numFmtId="167" fontId="10" fillId="3"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10" fillId="3" borderId="0" xfId="0" applyFont="1" applyFill="1" applyAlignment="1">
      <alignment vertical="center"/>
    </xf>
    <xf numFmtId="0" fontId="20" fillId="3" borderId="1" xfId="0" applyFont="1" applyFill="1" applyBorder="1" applyAlignment="1">
      <alignment horizontal="left" vertical="center" wrapText="1"/>
    </xf>
    <xf numFmtId="0" fontId="14" fillId="3" borderId="0" xfId="0" applyFont="1" applyFill="1" applyAlignment="1">
      <alignment vertical="center"/>
    </xf>
    <xf numFmtId="2" fontId="10" fillId="3" borderId="1" xfId="0" applyNumberFormat="1" applyFont="1" applyFill="1" applyBorder="1" applyAlignment="1">
      <alignment horizontal="center" vertical="center"/>
    </xf>
    <xf numFmtId="0" fontId="14" fillId="3" borderId="1" xfId="0" applyFont="1" applyFill="1" applyBorder="1" applyAlignment="1">
      <alignment vertical="center"/>
    </xf>
    <xf numFmtId="165" fontId="14" fillId="3" borderId="1" xfId="0" applyNumberFormat="1" applyFont="1" applyFill="1" applyBorder="1" applyAlignment="1">
      <alignment horizontal="right" vertical="center"/>
    </xf>
    <xf numFmtId="165"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168" fontId="6" fillId="3" borderId="1" xfId="1" applyNumberFormat="1" applyFont="1" applyFill="1" applyBorder="1" applyAlignment="1">
      <alignment vertical="center"/>
    </xf>
    <xf numFmtId="0" fontId="14" fillId="3" borderId="1" xfId="1" applyFont="1" applyFill="1" applyBorder="1" applyAlignment="1">
      <alignment vertical="center"/>
    </xf>
    <xf numFmtId="164" fontId="10" fillId="3" borderId="1" xfId="0" applyNumberFormat="1" applyFont="1" applyFill="1" applyBorder="1" applyAlignment="1">
      <alignment horizontal="center" vertical="center"/>
    </xf>
    <xf numFmtId="164" fontId="6" fillId="3" borderId="1" xfId="1" applyNumberFormat="1" applyFont="1" applyFill="1" applyBorder="1" applyAlignment="1">
      <alignment vertical="center"/>
    </xf>
    <xf numFmtId="0" fontId="10" fillId="3" borderId="1" xfId="0"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64" fontId="17" fillId="3"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30" fillId="3" borderId="1" xfId="1" applyFont="1" applyFill="1" applyBorder="1" applyAlignment="1">
      <alignment horizontal="left" vertical="center"/>
    </xf>
    <xf numFmtId="0" fontId="6" fillId="0" borderId="1" xfId="0" applyFont="1" applyBorder="1" applyAlignment="1">
      <alignment horizontal="center" vertical="center"/>
    </xf>
    <xf numFmtId="0" fontId="8" fillId="3" borderId="1" xfId="0" applyFont="1" applyFill="1" applyBorder="1" applyAlignment="1">
      <alignment horizontal="left" vertical="center" wrapText="1"/>
    </xf>
    <xf numFmtId="0" fontId="30" fillId="3" borderId="1" xfId="1" applyFont="1" applyFill="1" applyBorder="1" applyAlignment="1">
      <alignment horizontal="center" vertical="center" wrapText="1"/>
    </xf>
    <xf numFmtId="168" fontId="37" fillId="3" borderId="1" xfId="1" applyNumberFormat="1" applyFont="1" applyFill="1" applyBorder="1" applyAlignment="1">
      <alignment horizontal="right" vertical="center"/>
    </xf>
    <xf numFmtId="168" fontId="39" fillId="3" borderId="1" xfId="1" applyNumberFormat="1" applyFont="1" applyFill="1" applyBorder="1" applyAlignment="1">
      <alignment horizontal="center" vertical="center"/>
    </xf>
    <xf numFmtId="2" fontId="39" fillId="3" borderId="1" xfId="1" applyNumberFormat="1" applyFont="1" applyFill="1" applyBorder="1" applyAlignment="1">
      <alignment horizontal="center" vertical="center"/>
    </xf>
    <xf numFmtId="0" fontId="39" fillId="3" borderId="1" xfId="1" applyFont="1" applyFill="1" applyBorder="1" applyAlignment="1">
      <alignment horizontal="center" vertical="center"/>
    </xf>
    <xf numFmtId="168" fontId="5" fillId="0" borderId="0" xfId="0" applyNumberFormat="1" applyFont="1" applyAlignment="1">
      <alignment vertical="center"/>
    </xf>
    <xf numFmtId="168" fontId="40" fillId="3" borderId="1" xfId="1" applyNumberFormat="1" applyFont="1" applyFill="1" applyBorder="1" applyAlignment="1">
      <alignment horizontal="right" vertical="center"/>
    </xf>
    <xf numFmtId="168" fontId="40" fillId="3" borderId="1" xfId="1" applyNumberFormat="1" applyFont="1" applyFill="1" applyBorder="1" applyAlignment="1">
      <alignment horizontal="center" vertical="center"/>
    </xf>
    <xf numFmtId="0" fontId="27" fillId="0" borderId="0" xfId="0" applyFont="1" applyFill="1" applyBorder="1" applyAlignment="1">
      <alignment vertical="center"/>
    </xf>
    <xf numFmtId="0" fontId="0" fillId="0" borderId="0" xfId="0" applyAlignment="1">
      <alignment horizontal="center"/>
    </xf>
    <xf numFmtId="0" fontId="10" fillId="0" borderId="0" xfId="0" applyFont="1" applyAlignment="1">
      <alignment horizontal="center" vertical="center"/>
    </xf>
    <xf numFmtId="3" fontId="10" fillId="0" borderId="0" xfId="0" applyNumberFormat="1" applyFont="1" applyAlignment="1">
      <alignment horizontal="center" vertical="center"/>
    </xf>
    <xf numFmtId="3" fontId="0" fillId="0" borderId="0" xfId="0" applyNumberFormat="1"/>
    <xf numFmtId="0" fontId="44" fillId="3" borderId="1" xfId="7" applyFont="1" applyFill="1" applyBorder="1" applyAlignment="1">
      <alignment horizontal="center" vertical="center" wrapText="1"/>
    </xf>
    <xf numFmtId="3" fontId="44" fillId="3" borderId="1" xfId="0" quotePrefix="1" applyNumberFormat="1" applyFont="1" applyFill="1" applyBorder="1" applyAlignment="1">
      <alignment horizontal="center" vertical="center"/>
    </xf>
    <xf numFmtId="0" fontId="43" fillId="3" borderId="1" xfId="7" applyFont="1" applyFill="1" applyBorder="1" applyAlignment="1">
      <alignment horizontal="center" vertical="center" wrapText="1"/>
    </xf>
    <xf numFmtId="3" fontId="43" fillId="3" borderId="1" xfId="0" quotePrefix="1" applyNumberFormat="1" applyFont="1" applyFill="1" applyBorder="1" applyAlignment="1">
      <alignment horizontal="center" vertical="center"/>
    </xf>
    <xf numFmtId="0" fontId="44" fillId="0" borderId="1" xfId="0" applyFont="1" applyBorder="1" applyAlignment="1">
      <alignment horizontal="center" vertical="center"/>
    </xf>
    <xf numFmtId="3" fontId="43" fillId="0" borderId="1" xfId="0" quotePrefix="1" applyNumberFormat="1" applyFont="1" applyBorder="1" applyAlignment="1">
      <alignment horizontal="center" vertical="center"/>
    </xf>
    <xf numFmtId="0" fontId="45" fillId="0" borderId="0" xfId="0" applyFont="1" applyAlignment="1">
      <alignment horizontal="center"/>
    </xf>
    <xf numFmtId="0" fontId="45" fillId="0" borderId="0" xfId="0" applyFont="1"/>
    <xf numFmtId="3" fontId="45" fillId="0" borderId="0" xfId="0" applyNumberFormat="1" applyFont="1"/>
    <xf numFmtId="174" fontId="45" fillId="0" borderId="0" xfId="0" applyNumberFormat="1" applyFont="1"/>
    <xf numFmtId="0" fontId="45" fillId="0" borderId="0" xfId="0" applyFont="1" applyAlignment="1"/>
    <xf numFmtId="170" fontId="46" fillId="0" borderId="1" xfId="0" applyNumberFormat="1"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7" fillId="3" borderId="1" xfId="0" applyNumberFormat="1" applyFont="1" applyFill="1" applyBorder="1" applyAlignment="1">
      <alignment horizontal="center" vertical="center" wrapText="1"/>
    </xf>
    <xf numFmtId="164" fontId="18" fillId="3" borderId="1" xfId="0" applyNumberFormat="1" applyFont="1" applyFill="1" applyBorder="1" applyAlignment="1">
      <alignment horizontal="center" vertical="center" wrapText="1"/>
    </xf>
    <xf numFmtId="0" fontId="46" fillId="0" borderId="1" xfId="0" applyFont="1" applyBorder="1" applyAlignment="1">
      <alignment horizontal="center" vertical="center"/>
    </xf>
    <xf numFmtId="3" fontId="6" fillId="0" borderId="0" xfId="0" applyNumberFormat="1" applyFont="1" applyAlignment="1">
      <alignment vertical="center"/>
    </xf>
    <xf numFmtId="0" fontId="26" fillId="0" borderId="0" xfId="0" applyFont="1" applyFill="1" applyBorder="1" applyAlignment="1">
      <alignment horizontal="center" vertical="center"/>
    </xf>
    <xf numFmtId="3" fontId="43" fillId="3" borderId="2" xfId="0" quotePrefix="1" applyNumberFormat="1" applyFont="1" applyFill="1" applyBorder="1" applyAlignment="1">
      <alignment horizontal="center" vertical="center"/>
    </xf>
    <xf numFmtId="0" fontId="36" fillId="0" borderId="1" xfId="0" applyFont="1" applyBorder="1" applyAlignment="1">
      <alignment vertical="center"/>
    </xf>
    <xf numFmtId="0" fontId="49" fillId="0" borderId="1" xfId="0" applyFont="1" applyBorder="1"/>
    <xf numFmtId="174" fontId="44" fillId="3" borderId="1" xfId="6" applyNumberFormat="1" applyFont="1" applyFill="1" applyBorder="1" applyAlignment="1">
      <alignment horizontal="center" vertical="center" wrapText="1"/>
    </xf>
    <xf numFmtId="175" fontId="44" fillId="3" borderId="1" xfId="6" applyNumberFormat="1" applyFont="1" applyFill="1" applyBorder="1" applyAlignment="1">
      <alignment horizontal="center" vertical="center" wrapText="1"/>
    </xf>
    <xf numFmtId="0" fontId="44" fillId="0" borderId="1" xfId="7" applyFont="1" applyBorder="1" applyAlignment="1">
      <alignment horizontal="center" vertical="center" wrapText="1"/>
    </xf>
    <xf numFmtId="174" fontId="44" fillId="0" borderId="1" xfId="6" applyNumberFormat="1" applyFont="1" applyFill="1" applyBorder="1" applyAlignment="1">
      <alignment horizontal="center" vertical="center" wrapText="1"/>
    </xf>
    <xf numFmtId="0" fontId="43" fillId="0" borderId="1" xfId="7" applyFont="1" applyBorder="1" applyAlignment="1">
      <alignment horizontal="center" vertical="center" wrapText="1"/>
    </xf>
    <xf numFmtId="174" fontId="43" fillId="0" borderId="1" xfId="6" applyNumberFormat="1" applyFont="1" applyFill="1" applyBorder="1" applyAlignment="1">
      <alignment horizontal="center" vertical="center" wrapText="1"/>
    </xf>
    <xf numFmtId="175" fontId="43" fillId="3" borderId="1" xfId="6" applyNumberFormat="1" applyFont="1" applyFill="1" applyBorder="1" applyAlignment="1">
      <alignment horizontal="center" vertical="center" wrapText="1"/>
    </xf>
    <xf numFmtId="0" fontId="44" fillId="0" borderId="5" xfId="7" applyFont="1" applyBorder="1" applyAlignment="1">
      <alignment vertical="center" wrapText="1"/>
    </xf>
    <xf numFmtId="0" fontId="44" fillId="0" borderId="5" xfId="0" applyFont="1" applyBorder="1" applyAlignment="1">
      <alignment vertical="center"/>
    </xf>
    <xf numFmtId="0" fontId="44" fillId="0" borderId="10" xfId="8" applyFont="1" applyBorder="1" applyAlignment="1">
      <alignment vertical="center" wrapText="1"/>
    </xf>
    <xf numFmtId="0" fontId="44" fillId="0" borderId="1" xfId="8" applyFont="1" applyBorder="1" applyAlignment="1">
      <alignment vertical="center" wrapText="1"/>
    </xf>
    <xf numFmtId="0" fontId="50" fillId="0" borderId="1" xfId="0" applyFont="1" applyBorder="1"/>
    <xf numFmtId="175" fontId="51" fillId="0" borderId="1" xfId="0" applyNumberFormat="1" applyFont="1" applyBorder="1"/>
    <xf numFmtId="0" fontId="51" fillId="0" borderId="1" xfId="0" applyFont="1" applyBorder="1"/>
    <xf numFmtId="3" fontId="51" fillId="0" borderId="1" xfId="0" applyNumberFormat="1" applyFont="1" applyBorder="1"/>
    <xf numFmtId="3" fontId="51" fillId="0" borderId="1" xfId="0" applyNumberFormat="1" applyFont="1" applyBorder="1" applyAlignment="1">
      <alignment horizontal="center"/>
    </xf>
    <xf numFmtId="0" fontId="27" fillId="0" borderId="0" xfId="0" applyFont="1" applyFill="1" applyBorder="1" applyAlignment="1">
      <alignment horizontal="center" vertical="center"/>
    </xf>
    <xf numFmtId="172" fontId="5" fillId="0" borderId="13" xfId="0" applyNumberFormat="1" applyFont="1" applyBorder="1" applyAlignment="1">
      <alignment horizontal="center" vertical="center" wrapText="1"/>
    </xf>
    <xf numFmtId="172" fontId="5" fillId="0" borderId="7" xfId="0" applyNumberFormat="1" applyFont="1" applyBorder="1" applyAlignment="1">
      <alignment horizontal="center" vertical="center" wrapText="1"/>
    </xf>
    <xf numFmtId="172" fontId="5" fillId="0" borderId="10"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31" fillId="0" borderId="0" xfId="0" applyFont="1" applyAlignment="1">
      <alignment horizontal="center" vertical="center"/>
    </xf>
    <xf numFmtId="0" fontId="6" fillId="0" borderId="15" xfId="0" applyFont="1" applyBorder="1" applyAlignment="1">
      <alignment horizontal="center" vertical="center"/>
    </xf>
    <xf numFmtId="0" fontId="15"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172" fontId="4" fillId="3" borderId="2" xfId="0" applyNumberFormat="1" applyFont="1" applyFill="1" applyBorder="1" applyAlignment="1">
      <alignment horizontal="center" vertical="center" wrapText="1"/>
    </xf>
    <xf numFmtId="172" fontId="4" fillId="3" borderId="4" xfId="0" applyNumberFormat="1" applyFont="1" applyFill="1" applyBorder="1" applyAlignment="1">
      <alignment horizontal="center" vertical="center" wrapText="1"/>
    </xf>
    <xf numFmtId="172" fontId="4" fillId="0" borderId="13" xfId="0" applyNumberFormat="1" applyFont="1" applyBorder="1" applyAlignment="1">
      <alignment horizontal="center" vertical="center" wrapText="1"/>
    </xf>
    <xf numFmtId="172" fontId="4" fillId="0" borderId="7" xfId="0" applyNumberFormat="1" applyFont="1" applyBorder="1" applyAlignment="1">
      <alignment horizontal="center" vertical="center" wrapText="1"/>
    </xf>
    <xf numFmtId="172" fontId="4" fillId="0" borderId="10"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29" fillId="0" borderId="8" xfId="1" applyFont="1" applyFill="1" applyBorder="1" applyAlignment="1">
      <alignment horizontal="left" vertical="center"/>
    </xf>
    <xf numFmtId="0" fontId="29" fillId="0" borderId="9" xfId="1" applyFont="1" applyFill="1" applyBorder="1" applyAlignment="1">
      <alignment horizontal="left" vertical="center"/>
    </xf>
    <xf numFmtId="0" fontId="29" fillId="0" borderId="5" xfId="1" applyFont="1" applyFill="1" applyBorder="1" applyAlignment="1">
      <alignment horizontal="left" vertical="center"/>
    </xf>
    <xf numFmtId="1" fontId="10" fillId="3" borderId="2" xfId="0" applyNumberFormat="1" applyFont="1" applyFill="1" applyBorder="1" applyAlignment="1">
      <alignment horizontal="center" vertical="center" wrapText="1"/>
    </xf>
    <xf numFmtId="1" fontId="10" fillId="3" borderId="3" xfId="0" applyNumberFormat="1" applyFont="1" applyFill="1" applyBorder="1" applyAlignment="1">
      <alignment horizontal="center" vertical="center" wrapText="1"/>
    </xf>
    <xf numFmtId="1" fontId="10" fillId="3" borderId="4" xfId="0" applyNumberFormat="1" applyFont="1" applyFill="1" applyBorder="1" applyAlignment="1">
      <alignment horizontal="center"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1" fontId="6" fillId="0" borderId="13" xfId="0" applyNumberFormat="1" applyFont="1" applyBorder="1" applyAlignment="1">
      <alignment horizontal="center" vertical="center" wrapText="1"/>
    </xf>
    <xf numFmtId="171" fontId="6" fillId="0" borderId="6" xfId="0" applyNumberFormat="1" applyFont="1" applyBorder="1" applyAlignment="1">
      <alignment horizontal="center" vertical="center" wrapText="1"/>
    </xf>
    <xf numFmtId="171" fontId="6" fillId="0" borderId="14" xfId="0" applyNumberFormat="1" applyFont="1" applyBorder="1" applyAlignment="1">
      <alignment horizontal="center"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0" borderId="6"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10" fillId="3" borderId="2" xfId="4" applyFont="1" applyFill="1" applyBorder="1" applyAlignment="1">
      <alignment horizontal="center" vertical="center" wrapText="1"/>
    </xf>
    <xf numFmtId="0" fontId="10" fillId="3" borderId="3" xfId="4" applyFont="1" applyFill="1" applyBorder="1" applyAlignment="1">
      <alignment horizontal="center" vertical="center" wrapText="1"/>
    </xf>
    <xf numFmtId="0" fontId="10" fillId="3" borderId="1" xfId="4" applyFont="1" applyFill="1" applyBorder="1" applyAlignment="1">
      <alignment horizontal="center" vertical="center"/>
    </xf>
    <xf numFmtId="0" fontId="6" fillId="0" borderId="0" xfId="0" applyFont="1" applyBorder="1" applyAlignment="1">
      <alignment horizontal="center" vertical="center"/>
    </xf>
    <xf numFmtId="0" fontId="30" fillId="3" borderId="2" xfId="1" applyFont="1" applyFill="1" applyBorder="1" applyAlignment="1">
      <alignment horizontal="center" vertical="center" wrapText="1"/>
    </xf>
    <xf numFmtId="0" fontId="30" fillId="3" borderId="3" xfId="1" applyFont="1" applyFill="1" applyBorder="1" applyAlignment="1">
      <alignment horizontal="center" vertical="center" wrapText="1"/>
    </xf>
    <xf numFmtId="0" fontId="30" fillId="3" borderId="4" xfId="1"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30" fillId="3" borderId="2" xfId="1" applyFont="1" applyFill="1" applyBorder="1" applyAlignment="1">
      <alignment horizontal="left" vertical="center"/>
    </xf>
    <xf numFmtId="0" fontId="30" fillId="3" borderId="4" xfId="1" applyFont="1" applyFill="1" applyBorder="1" applyAlignment="1">
      <alignment horizontal="left" vertical="center"/>
    </xf>
    <xf numFmtId="0" fontId="30" fillId="3" borderId="3" xfId="1" applyFont="1" applyFill="1" applyBorder="1" applyAlignment="1">
      <alignment horizontal="left" vertical="center"/>
    </xf>
    <xf numFmtId="0" fontId="31" fillId="0" borderId="0"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31" fillId="0" borderId="7" xfId="0" applyFont="1" applyBorder="1" applyAlignment="1">
      <alignment horizontal="center"/>
    </xf>
    <xf numFmtId="0" fontId="6" fillId="0" borderId="0" xfId="0" applyFont="1" applyAlignment="1">
      <alignment horizontal="center"/>
    </xf>
    <xf numFmtId="173" fontId="4" fillId="3" borderId="2" xfId="0" applyNumberFormat="1" applyFont="1" applyFill="1" applyBorder="1" applyAlignment="1">
      <alignment horizontal="center" vertical="center" wrapText="1"/>
    </xf>
    <xf numFmtId="173" fontId="4" fillId="3" borderId="4" xfId="0" applyNumberFormat="1" applyFont="1" applyFill="1" applyBorder="1" applyAlignment="1">
      <alignment horizontal="center" vertical="center" wrapText="1"/>
    </xf>
    <xf numFmtId="173" fontId="4" fillId="0" borderId="13" xfId="0" applyNumberFormat="1" applyFont="1" applyBorder="1" applyAlignment="1">
      <alignment horizontal="center" vertical="center" wrapText="1"/>
    </xf>
    <xf numFmtId="173" fontId="4" fillId="0" borderId="7" xfId="0" applyNumberFormat="1" applyFont="1" applyBorder="1" applyAlignment="1">
      <alignment horizontal="center" vertical="center" wrapText="1"/>
    </xf>
    <xf numFmtId="173" fontId="4" fillId="0" borderId="10" xfId="0" applyNumberFormat="1" applyFont="1" applyBorder="1" applyAlignment="1">
      <alignment horizontal="center" vertical="center" wrapText="1"/>
    </xf>
    <xf numFmtId="0" fontId="5" fillId="0" borderId="8" xfId="0" applyFont="1" applyBorder="1" applyAlignment="1">
      <alignment horizontal="left"/>
    </xf>
    <xf numFmtId="0" fontId="5" fillId="0" borderId="9" xfId="0" applyFont="1" applyBorder="1" applyAlignment="1">
      <alignment horizontal="left"/>
    </xf>
    <xf numFmtId="0" fontId="5" fillId="0" borderId="5" xfId="0" applyFont="1" applyBorder="1" applyAlignment="1">
      <alignment horizontal="left"/>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3" fillId="0" borderId="0" xfId="0" applyFont="1" applyAlignment="1">
      <alignment horizontal="center" vertical="center"/>
    </xf>
    <xf numFmtId="164" fontId="3" fillId="0" borderId="0" xfId="0" applyNumberFormat="1" applyFont="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7" fillId="0" borderId="0" xfId="0" applyFont="1" applyBorder="1" applyAlignment="1">
      <alignment horizontal="center"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30" fillId="3" borderId="1" xfId="1" applyFont="1" applyFill="1" applyBorder="1" applyAlignment="1">
      <alignment horizontal="left" vertical="center"/>
    </xf>
    <xf numFmtId="164" fontId="16" fillId="3" borderId="1" xfId="0"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xf>
    <xf numFmtId="0" fontId="8"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30"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3" fontId="17" fillId="3" borderId="13" xfId="0" applyNumberFormat="1" applyFont="1" applyFill="1" applyBorder="1" applyAlignment="1">
      <alignment horizontal="center" vertical="center" wrapText="1"/>
    </xf>
    <xf numFmtId="3" fontId="17" fillId="3" borderId="10" xfId="0" applyNumberFormat="1" applyFont="1" applyFill="1" applyBorder="1" applyAlignment="1">
      <alignment horizontal="center" vertical="center" wrapText="1"/>
    </xf>
    <xf numFmtId="3" fontId="17" fillId="3" borderId="14" xfId="0" applyNumberFormat="1" applyFont="1" applyFill="1" applyBorder="1" applyAlignment="1">
      <alignment horizontal="center" vertical="center" wrapText="1"/>
    </xf>
    <xf numFmtId="3" fontId="17" fillId="3" borderId="1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Border="1" applyAlignment="1">
      <alignment horizontal="center" vertical="center"/>
    </xf>
    <xf numFmtId="0" fontId="5" fillId="0" borderId="7" xfId="0" applyFont="1" applyFill="1" applyBorder="1" applyAlignment="1">
      <alignment horizontal="center" vertical="center"/>
    </xf>
    <xf numFmtId="0" fontId="6" fillId="0" borderId="1" xfId="0" applyFont="1" applyBorder="1" applyAlignment="1">
      <alignment horizontal="center" vertical="center"/>
    </xf>
    <xf numFmtId="0" fontId="48" fillId="0" borderId="8"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27" fillId="0" borderId="0" xfId="0" applyFont="1" applyFill="1" applyBorder="1" applyAlignment="1">
      <alignment horizontal="center" vertical="center"/>
    </xf>
    <xf numFmtId="0" fontId="49" fillId="0" borderId="2" xfId="0" applyFont="1" applyBorder="1" applyAlignment="1">
      <alignment horizontal="center"/>
    </xf>
    <xf numFmtId="0" fontId="49" fillId="0" borderId="3" xfId="0" applyFont="1" applyBorder="1" applyAlignment="1">
      <alignment horizontal="center"/>
    </xf>
    <xf numFmtId="0" fontId="49" fillId="0" borderId="4" xfId="0" applyFont="1" applyBorder="1" applyAlignment="1">
      <alignment horizont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3" fontId="43" fillId="3" borderId="2" xfId="0" quotePrefix="1" applyNumberFormat="1" applyFont="1" applyFill="1" applyBorder="1" applyAlignment="1">
      <alignment horizontal="center" vertical="center"/>
    </xf>
    <xf numFmtId="3" fontId="43" fillId="3" borderId="3" xfId="0" quotePrefix="1" applyNumberFormat="1" applyFont="1" applyFill="1" applyBorder="1" applyAlignment="1">
      <alignment horizontal="center" vertical="center"/>
    </xf>
    <xf numFmtId="3" fontId="43" fillId="3" borderId="4" xfId="0" quotePrefix="1" applyNumberFormat="1" applyFont="1" applyFill="1" applyBorder="1" applyAlignment="1">
      <alignment horizontal="center" vertical="center"/>
    </xf>
    <xf numFmtId="3" fontId="52" fillId="3" borderId="2" xfId="0" quotePrefix="1" applyNumberFormat="1" applyFont="1" applyFill="1" applyBorder="1" applyAlignment="1">
      <alignment horizontal="center" vertical="center"/>
    </xf>
    <xf numFmtId="3" fontId="52" fillId="3" borderId="3" xfId="0" quotePrefix="1" applyNumberFormat="1" applyFont="1" applyFill="1" applyBorder="1" applyAlignment="1">
      <alignment horizontal="center" vertical="center"/>
    </xf>
    <xf numFmtId="3" fontId="52" fillId="3" borderId="4" xfId="0" quotePrefix="1" applyNumberFormat="1" applyFont="1" applyFill="1" applyBorder="1" applyAlignment="1">
      <alignment horizontal="center" vertical="center"/>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2" xfId="7" applyFont="1" applyBorder="1" applyAlignment="1">
      <alignment horizontal="center" vertical="center" wrapText="1"/>
    </xf>
    <xf numFmtId="0" fontId="44" fillId="0" borderId="3" xfId="7" applyFont="1" applyBorder="1" applyAlignment="1">
      <alignment horizontal="center" vertical="center" wrapText="1"/>
    </xf>
    <xf numFmtId="0" fontId="44" fillId="0" borderId="4" xfId="7" applyFont="1" applyBorder="1" applyAlignment="1">
      <alignment horizontal="center" vertical="center" wrapText="1"/>
    </xf>
    <xf numFmtId="3" fontId="43" fillId="0" borderId="2" xfId="0" quotePrefix="1" applyNumberFormat="1" applyFont="1" applyBorder="1" applyAlignment="1">
      <alignment horizontal="center" vertical="center"/>
    </xf>
    <xf numFmtId="3" fontId="43" fillId="0" borderId="3" xfId="0" quotePrefix="1" applyNumberFormat="1" applyFont="1" applyBorder="1" applyAlignment="1">
      <alignment horizontal="center" vertical="center"/>
    </xf>
    <xf numFmtId="3" fontId="43" fillId="0" borderId="4" xfId="0" quotePrefix="1" applyNumberFormat="1" applyFont="1" applyBorder="1" applyAlignment="1">
      <alignment horizontal="center" vertical="center"/>
    </xf>
    <xf numFmtId="0" fontId="43" fillId="0" borderId="1" xfId="0" applyFont="1" applyBorder="1" applyAlignment="1">
      <alignment horizontal="center" vertical="center" textRotation="180" wrapText="1"/>
    </xf>
    <xf numFmtId="0" fontId="44" fillId="3" borderId="2" xfId="7" applyFont="1" applyFill="1" applyBorder="1" applyAlignment="1">
      <alignment horizontal="center" vertical="center" wrapText="1"/>
    </xf>
    <xf numFmtId="0" fontId="44" fillId="3" borderId="4" xfId="7" applyFont="1" applyFill="1" applyBorder="1" applyAlignment="1">
      <alignment horizontal="center" vertical="center" wrapText="1"/>
    </xf>
    <xf numFmtId="0" fontId="43" fillId="0" borderId="1" xfId="0" applyFont="1" applyBorder="1" applyAlignment="1">
      <alignment horizontal="center" vertical="center" wrapText="1"/>
    </xf>
    <xf numFmtId="0" fontId="50" fillId="0" borderId="1" xfId="0" applyFont="1" applyBorder="1" applyAlignment="1">
      <alignment horizontal="center"/>
    </xf>
    <xf numFmtId="0" fontId="43" fillId="0" borderId="1"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3" fontId="43" fillId="0" borderId="13"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3" fontId="43" fillId="0" borderId="6" xfId="0" applyNumberFormat="1" applyFont="1" applyBorder="1" applyAlignment="1">
      <alignment horizontal="center" vertical="center" wrapText="1"/>
    </xf>
    <xf numFmtId="3" fontId="43" fillId="0" borderId="11" xfId="0" applyNumberFormat="1" applyFont="1" applyBorder="1" applyAlignment="1">
      <alignment horizontal="center" vertical="center" wrapText="1"/>
    </xf>
    <xf numFmtId="3" fontId="43" fillId="0" borderId="14" xfId="0" applyNumberFormat="1" applyFont="1" applyBorder="1" applyAlignment="1">
      <alignment horizontal="center" vertical="center" wrapText="1"/>
    </xf>
    <xf numFmtId="3" fontId="43" fillId="0" borderId="12" xfId="0" applyNumberFormat="1" applyFont="1" applyBorder="1" applyAlignment="1">
      <alignment horizontal="center" vertical="center" wrapText="1"/>
    </xf>
    <xf numFmtId="0" fontId="43" fillId="0" borderId="5"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8" xfId="0" applyFont="1" applyBorder="1" applyAlignment="1">
      <alignment horizontal="center" vertical="center" wrapText="1"/>
    </xf>
    <xf numFmtId="0" fontId="41" fillId="0" borderId="0" xfId="0" applyFont="1" applyBorder="1" applyAlignment="1">
      <alignment horizontal="center" vertical="top" wrapText="1"/>
    </xf>
    <xf numFmtId="0" fontId="41" fillId="0" borderId="0" xfId="0" applyFont="1" applyBorder="1" applyAlignment="1">
      <alignment vertical="top" wrapText="1"/>
    </xf>
    <xf numFmtId="0" fontId="41" fillId="0" borderId="0" xfId="0" applyFont="1" applyBorder="1" applyAlignment="1">
      <alignment horizontal="center" vertical="center" wrapText="1"/>
    </xf>
    <xf numFmtId="0" fontId="41" fillId="3" borderId="0" xfId="0" applyFont="1" applyFill="1" applyBorder="1" applyAlignment="1">
      <alignment horizontal="center" vertical="top" wrapText="1"/>
    </xf>
    <xf numFmtId="0" fontId="41" fillId="3" borderId="15" xfId="0" applyFont="1" applyFill="1" applyBorder="1" applyAlignment="1">
      <alignment horizontal="center" vertical="center" wrapText="1"/>
    </xf>
    <xf numFmtId="0" fontId="54" fillId="5" borderId="1" xfId="0" applyFont="1" applyFill="1" applyBorder="1" applyAlignment="1">
      <alignment horizontal="center" vertical="center"/>
    </xf>
    <xf numFmtId="3" fontId="54" fillId="5" borderId="1" xfId="0" applyNumberFormat="1" applyFont="1" applyFill="1" applyBorder="1" applyAlignment="1">
      <alignment horizontal="center" vertical="center"/>
    </xf>
    <xf numFmtId="0" fontId="55" fillId="5" borderId="1" xfId="0" applyFont="1" applyFill="1" applyBorder="1" applyAlignment="1">
      <alignment horizontal="center" vertical="center"/>
    </xf>
    <xf numFmtId="0" fontId="34" fillId="5" borderId="1" xfId="0" applyFont="1" applyFill="1" applyBorder="1" applyAlignment="1">
      <alignment horizontal="center" vertical="center" wrapText="1"/>
    </xf>
    <xf numFmtId="3" fontId="34" fillId="5" borderId="1" xfId="0" applyNumberFormat="1" applyFont="1" applyFill="1" applyBorder="1" applyAlignment="1">
      <alignment horizontal="center" vertical="center" wrapText="1"/>
    </xf>
    <xf numFmtId="164" fontId="34"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xf>
  </cellXfs>
  <cellStyles count="9">
    <cellStyle name="Comma" xfId="6" builtinId="3"/>
    <cellStyle name="Normal" xfId="0" builtinId="0"/>
    <cellStyle name="Normal 10" xfId="1" xr:uid="{00000000-0005-0000-0000-000001000000}"/>
    <cellStyle name="Normal 2" xfId="2" xr:uid="{00000000-0005-0000-0000-000002000000}"/>
    <cellStyle name="Normal 2 2" xfId="4" xr:uid="{00000000-0005-0000-0000-000003000000}"/>
    <cellStyle name="Normal 3" xfId="5" xr:uid="{00000000-0005-0000-0000-000004000000}"/>
    <cellStyle name="Normal_nguon_GR" xfId="8" xr:uid="{49FCF4FB-2CE5-4EB7-8F4F-067C3EEBB961}"/>
    <cellStyle name="Normal_Sheet1_1" xfId="7" xr:uid="{2F5CB117-C189-4732-9A4D-98F4F304C63D}"/>
    <cellStyle name="Normal_to8_1"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838200</xdr:colOff>
      <xdr:row>3</xdr:row>
      <xdr:rowOff>28575</xdr:rowOff>
    </xdr:from>
    <xdr:to>
      <xdr:col>9</xdr:col>
      <xdr:colOff>552450</xdr:colOff>
      <xdr:row>3</xdr:row>
      <xdr:rowOff>38100</xdr:rowOff>
    </xdr:to>
    <xdr:sp macro="" textlink="">
      <xdr:nvSpPr>
        <xdr:cNvPr id="2" name="Straight Connector 4">
          <a:extLst>
            <a:ext uri="{FF2B5EF4-FFF2-40B4-BE49-F238E27FC236}">
              <a16:creationId xmlns:a16="http://schemas.microsoft.com/office/drawing/2014/main" id="{00000000-0008-0000-0000-000002000000}"/>
            </a:ext>
          </a:extLst>
        </xdr:cNvPr>
        <xdr:cNvSpPr>
          <a:spLocks noChangeShapeType="1"/>
        </xdr:cNvSpPr>
      </xdr:nvSpPr>
      <xdr:spPr bwMode="auto">
        <a:xfrm flipV="1">
          <a:off x="4975860" y="851535"/>
          <a:ext cx="148209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838200</xdr:colOff>
      <xdr:row>3</xdr:row>
      <xdr:rowOff>28575</xdr:rowOff>
    </xdr:from>
    <xdr:to>
      <xdr:col>9</xdr:col>
      <xdr:colOff>552450</xdr:colOff>
      <xdr:row>3</xdr:row>
      <xdr:rowOff>38100</xdr:rowOff>
    </xdr:to>
    <xdr:sp macro="" textlink="">
      <xdr:nvSpPr>
        <xdr:cNvPr id="2" name="Straight Connector 4">
          <a:extLst>
            <a:ext uri="{FF2B5EF4-FFF2-40B4-BE49-F238E27FC236}">
              <a16:creationId xmlns:a16="http://schemas.microsoft.com/office/drawing/2014/main" id="{00000000-0008-0000-0100-000002000000}"/>
            </a:ext>
          </a:extLst>
        </xdr:cNvPr>
        <xdr:cNvSpPr>
          <a:spLocks noChangeShapeType="1"/>
        </xdr:cNvSpPr>
      </xdr:nvSpPr>
      <xdr:spPr bwMode="auto">
        <a:xfrm flipV="1">
          <a:off x="4975860" y="927735"/>
          <a:ext cx="14287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209550</xdr:colOff>
      <xdr:row>1</xdr:row>
      <xdr:rowOff>1123950</xdr:rowOff>
    </xdr:from>
    <xdr:to>
      <xdr:col>8</xdr:col>
      <xdr:colOff>581025</xdr:colOff>
      <xdr:row>1</xdr:row>
      <xdr:rowOff>1123950</xdr:rowOff>
    </xdr:to>
    <xdr:cxnSp macro="">
      <xdr:nvCxnSpPr>
        <xdr:cNvPr id="3" name="Straight Connector 2">
          <a:extLst>
            <a:ext uri="{FF2B5EF4-FFF2-40B4-BE49-F238E27FC236}">
              <a16:creationId xmlns:a16="http://schemas.microsoft.com/office/drawing/2014/main" id="{9DDAD28E-31B9-4478-8428-754E083F98CA}"/>
            </a:ext>
          </a:extLst>
        </xdr:cNvPr>
        <xdr:cNvCxnSpPr/>
      </xdr:nvCxnSpPr>
      <xdr:spPr>
        <a:xfrm>
          <a:off x="2295525" y="1771650"/>
          <a:ext cx="2133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504825</xdr:colOff>
      <xdr:row>0</xdr:row>
      <xdr:rowOff>476250</xdr:rowOff>
    </xdr:from>
    <xdr:to>
      <xdr:col>3</xdr:col>
      <xdr:colOff>161925</xdr:colOff>
      <xdr:row>0</xdr:row>
      <xdr:rowOff>476250</xdr:rowOff>
    </xdr:to>
    <xdr:cxnSp macro="">
      <xdr:nvCxnSpPr>
        <xdr:cNvPr id="4" name="Straight Connector 3">
          <a:extLst>
            <a:ext uri="{FF2B5EF4-FFF2-40B4-BE49-F238E27FC236}">
              <a16:creationId xmlns:a16="http://schemas.microsoft.com/office/drawing/2014/main" id="{44142BE7-04A4-4958-8A8F-918288792B84}"/>
            </a:ext>
          </a:extLst>
        </xdr:cNvPr>
        <xdr:cNvCxnSpPr/>
      </xdr:nvCxnSpPr>
      <xdr:spPr>
        <a:xfrm>
          <a:off x="723900" y="476250"/>
          <a:ext cx="1085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361950</xdr:colOff>
      <xdr:row>0</xdr:row>
      <xdr:rowOff>504825</xdr:rowOff>
    </xdr:from>
    <xdr:to>
      <xdr:col>10</xdr:col>
      <xdr:colOff>666750</xdr:colOff>
      <xdr:row>0</xdr:row>
      <xdr:rowOff>504825</xdr:rowOff>
    </xdr:to>
    <xdr:cxnSp macro="">
      <xdr:nvCxnSpPr>
        <xdr:cNvPr id="6" name="Straight Connector 5">
          <a:extLst>
            <a:ext uri="{FF2B5EF4-FFF2-40B4-BE49-F238E27FC236}">
              <a16:creationId xmlns:a16="http://schemas.microsoft.com/office/drawing/2014/main" id="{FA27ED01-EB63-4371-AC16-20435267BA8C}"/>
            </a:ext>
          </a:extLst>
        </xdr:cNvPr>
        <xdr:cNvCxnSpPr/>
      </xdr:nvCxnSpPr>
      <xdr:spPr>
        <a:xfrm>
          <a:off x="3638550" y="504825"/>
          <a:ext cx="2152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1</xdr:row>
      <xdr:rowOff>819150</xdr:rowOff>
    </xdr:from>
    <xdr:to>
      <xdr:col>10</xdr:col>
      <xdr:colOff>104775</xdr:colOff>
      <xdr:row>1</xdr:row>
      <xdr:rowOff>819150</xdr:rowOff>
    </xdr:to>
    <xdr:cxnSp macro="">
      <xdr:nvCxnSpPr>
        <xdr:cNvPr id="4" name="Straight Connector 3">
          <a:extLst>
            <a:ext uri="{FF2B5EF4-FFF2-40B4-BE49-F238E27FC236}">
              <a16:creationId xmlns:a16="http://schemas.microsoft.com/office/drawing/2014/main" id="{5AF175FD-7120-4E27-928C-6D4CD442A1F0}"/>
            </a:ext>
          </a:extLst>
        </xdr:cNvPr>
        <xdr:cNvCxnSpPr/>
      </xdr:nvCxnSpPr>
      <xdr:spPr>
        <a:xfrm>
          <a:off x="2809875" y="1504950"/>
          <a:ext cx="389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952500</xdr:colOff>
      <xdr:row>0</xdr:row>
      <xdr:rowOff>504825</xdr:rowOff>
    </xdr:from>
    <xdr:to>
      <xdr:col>2</xdr:col>
      <xdr:colOff>828675</xdr:colOff>
      <xdr:row>0</xdr:row>
      <xdr:rowOff>504825</xdr:rowOff>
    </xdr:to>
    <xdr:cxnSp macro="">
      <xdr:nvCxnSpPr>
        <xdr:cNvPr id="3" name="Straight Connector 2">
          <a:extLst>
            <a:ext uri="{FF2B5EF4-FFF2-40B4-BE49-F238E27FC236}">
              <a16:creationId xmlns:a16="http://schemas.microsoft.com/office/drawing/2014/main" id="{F28909C0-C58C-4135-B9B6-ECC869D42FA6}"/>
            </a:ext>
          </a:extLst>
        </xdr:cNvPr>
        <xdr:cNvCxnSpPr/>
      </xdr:nvCxnSpPr>
      <xdr:spPr>
        <a:xfrm>
          <a:off x="1200150" y="504825"/>
          <a:ext cx="990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200025</xdr:colOff>
      <xdr:row>0</xdr:row>
      <xdr:rowOff>495300</xdr:rowOff>
    </xdr:from>
    <xdr:to>
      <xdr:col>11</xdr:col>
      <xdr:colOff>838200</xdr:colOff>
      <xdr:row>0</xdr:row>
      <xdr:rowOff>495300</xdr:rowOff>
    </xdr:to>
    <xdr:cxnSp macro="">
      <xdr:nvCxnSpPr>
        <xdr:cNvPr id="6" name="Straight Connector 5">
          <a:extLst>
            <a:ext uri="{FF2B5EF4-FFF2-40B4-BE49-F238E27FC236}">
              <a16:creationId xmlns:a16="http://schemas.microsoft.com/office/drawing/2014/main" id="{8C4C3F3B-192D-4ACD-99EA-1168F5C8FB23}"/>
            </a:ext>
          </a:extLst>
        </xdr:cNvPr>
        <xdr:cNvCxnSpPr/>
      </xdr:nvCxnSpPr>
      <xdr:spPr>
        <a:xfrm>
          <a:off x="5991225" y="495300"/>
          <a:ext cx="2219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6"/>
  <sheetViews>
    <sheetView workbookViewId="0">
      <selection activeCell="B141" sqref="B141:B146"/>
    </sheetView>
  </sheetViews>
  <sheetFormatPr defaultColWidth="9" defaultRowHeight="15" x14ac:dyDescent="0.2"/>
  <cols>
    <col min="1" max="1" width="2.875" style="395" customWidth="1"/>
    <col min="2" max="2" width="25" style="395" customWidth="1"/>
    <col min="3" max="3" width="6.75" style="395" customWidth="1"/>
    <col min="4" max="4" width="7.75" style="395" customWidth="1"/>
    <col min="5" max="5" width="6.25" style="395" customWidth="1"/>
    <col min="6" max="6" width="5.25" style="395" customWidth="1"/>
    <col min="7" max="7" width="6.25" style="395" customWidth="1"/>
    <col min="8" max="8" width="15" style="395" hidden="1" customWidth="1"/>
    <col min="9" max="9" width="10.75" style="464" hidden="1" customWidth="1"/>
    <col min="10" max="14" width="10.75" style="464" customWidth="1"/>
    <col min="15" max="15" width="10.75" style="465" customWidth="1"/>
    <col min="16" max="16" width="9.75" style="395" bestFit="1" customWidth="1"/>
    <col min="17" max="17" width="10" style="395" bestFit="1" customWidth="1"/>
    <col min="18" max="18" width="9.125" style="395" bestFit="1" customWidth="1"/>
    <col min="19" max="16384" width="9" style="395"/>
  </cols>
  <sheetData>
    <row r="1" spans="1:18" x14ac:dyDescent="0.2">
      <c r="A1" s="682" t="s">
        <v>199</v>
      </c>
      <c r="B1" s="682"/>
      <c r="C1" s="682"/>
      <c r="D1" s="682"/>
      <c r="E1" s="682"/>
      <c r="F1" s="682"/>
      <c r="G1" s="682"/>
      <c r="H1" s="682"/>
      <c r="I1" s="682"/>
      <c r="J1" s="682"/>
      <c r="K1" s="682"/>
      <c r="L1" s="682"/>
      <c r="M1" s="682"/>
      <c r="N1" s="682"/>
      <c r="O1" s="682"/>
      <c r="P1" s="682"/>
      <c r="Q1" s="172"/>
      <c r="R1" s="172"/>
    </row>
    <row r="2" spans="1:18" ht="37.5" customHeight="1" x14ac:dyDescent="0.2">
      <c r="A2" s="683" t="s">
        <v>216</v>
      </c>
      <c r="B2" s="683"/>
      <c r="C2" s="683"/>
      <c r="D2" s="683"/>
      <c r="E2" s="683"/>
      <c r="F2" s="683"/>
      <c r="G2" s="683"/>
      <c r="H2" s="683"/>
      <c r="I2" s="683"/>
      <c r="J2" s="683"/>
      <c r="K2" s="683"/>
      <c r="L2" s="683"/>
      <c r="M2" s="683"/>
      <c r="N2" s="683"/>
      <c r="O2" s="683"/>
      <c r="P2" s="683"/>
      <c r="Q2" s="172"/>
      <c r="R2" s="172"/>
    </row>
    <row r="3" spans="1:18" x14ac:dyDescent="0.2">
      <c r="A3" s="684" t="s">
        <v>200</v>
      </c>
      <c r="B3" s="684"/>
      <c r="C3" s="684"/>
      <c r="D3" s="684"/>
      <c r="E3" s="684"/>
      <c r="F3" s="684"/>
      <c r="G3" s="684"/>
      <c r="H3" s="684"/>
      <c r="I3" s="684"/>
      <c r="J3" s="684"/>
      <c r="K3" s="684"/>
      <c r="L3" s="684"/>
      <c r="M3" s="684"/>
      <c r="N3" s="684"/>
      <c r="O3" s="684"/>
      <c r="P3" s="684"/>
      <c r="Q3" s="173"/>
      <c r="R3" s="173"/>
    </row>
    <row r="4" spans="1:18" x14ac:dyDescent="0.2">
      <c r="A4" s="684"/>
      <c r="B4" s="684"/>
      <c r="C4" s="684"/>
      <c r="D4" s="684"/>
      <c r="E4" s="684"/>
      <c r="F4" s="684"/>
      <c r="G4" s="684"/>
      <c r="H4" s="684"/>
      <c r="I4" s="684"/>
      <c r="J4" s="684"/>
      <c r="K4" s="684"/>
      <c r="L4" s="684"/>
      <c r="M4" s="684"/>
      <c r="N4" s="684"/>
      <c r="O4" s="684"/>
      <c r="P4" s="684"/>
      <c r="Q4" s="684"/>
      <c r="R4" s="684"/>
    </row>
    <row r="5" spans="1:18" x14ac:dyDescent="0.2">
      <c r="A5" s="174"/>
      <c r="B5" s="174"/>
      <c r="C5" s="174"/>
      <c r="D5" s="174"/>
      <c r="E5" s="174"/>
      <c r="F5" s="174"/>
      <c r="G5" s="174"/>
      <c r="H5" s="174"/>
      <c r="I5" s="279"/>
      <c r="J5" s="279"/>
      <c r="K5" s="279"/>
      <c r="L5" s="279"/>
      <c r="M5" s="279"/>
      <c r="N5" s="279"/>
      <c r="O5" s="280"/>
      <c r="P5" s="174"/>
      <c r="Q5" s="174"/>
      <c r="R5" s="174"/>
    </row>
    <row r="6" spans="1:18" s="396" customFormat="1" x14ac:dyDescent="0.2">
      <c r="I6" s="397"/>
      <c r="J6" s="397"/>
      <c r="K6" s="397"/>
      <c r="L6" s="397"/>
      <c r="M6" s="397"/>
      <c r="N6" s="397"/>
      <c r="O6" s="685" t="s">
        <v>215</v>
      </c>
      <c r="P6" s="685"/>
    </row>
    <row r="7" spans="1:18" ht="27.75" customHeight="1" x14ac:dyDescent="0.2">
      <c r="A7" s="686" t="s">
        <v>0</v>
      </c>
      <c r="B7" s="678" t="s">
        <v>14</v>
      </c>
      <c r="C7" s="678" t="s">
        <v>1</v>
      </c>
      <c r="D7" s="678"/>
      <c r="E7" s="678"/>
      <c r="F7" s="678" t="s">
        <v>2</v>
      </c>
      <c r="G7" s="678"/>
      <c r="H7" s="688" t="s">
        <v>3</v>
      </c>
      <c r="I7" s="698" t="s">
        <v>201</v>
      </c>
      <c r="J7" s="700" t="s">
        <v>202</v>
      </c>
      <c r="K7" s="701"/>
      <c r="L7" s="702"/>
      <c r="M7" s="675" t="s">
        <v>203</v>
      </c>
      <c r="N7" s="676"/>
      <c r="O7" s="677"/>
      <c r="P7" s="678" t="s">
        <v>4</v>
      </c>
    </row>
    <row r="8" spans="1:18" ht="42.75" x14ac:dyDescent="0.2">
      <c r="A8" s="687"/>
      <c r="B8" s="678"/>
      <c r="C8" s="46" t="s">
        <v>19</v>
      </c>
      <c r="D8" s="46" t="s">
        <v>6</v>
      </c>
      <c r="E8" s="46" t="s">
        <v>5</v>
      </c>
      <c r="F8" s="46" t="s">
        <v>7</v>
      </c>
      <c r="G8" s="46" t="s">
        <v>8</v>
      </c>
      <c r="H8" s="688"/>
      <c r="I8" s="699"/>
      <c r="J8" s="281" t="s">
        <v>204</v>
      </c>
      <c r="K8" s="282" t="s">
        <v>181</v>
      </c>
      <c r="L8" s="282" t="s">
        <v>62</v>
      </c>
      <c r="M8" s="281" t="s">
        <v>204</v>
      </c>
      <c r="N8" s="282" t="s">
        <v>181</v>
      </c>
      <c r="O8" s="283" t="s">
        <v>62</v>
      </c>
      <c r="P8" s="678"/>
    </row>
    <row r="9" spans="1:18" x14ac:dyDescent="0.2">
      <c r="A9" s="31">
        <v>1</v>
      </c>
      <c r="B9" s="3">
        <v>2</v>
      </c>
      <c r="C9" s="31">
        <v>3</v>
      </c>
      <c r="D9" s="3">
        <v>4</v>
      </c>
      <c r="E9" s="31">
        <v>5</v>
      </c>
      <c r="F9" s="3">
        <v>6</v>
      </c>
      <c r="G9" s="31">
        <v>7</v>
      </c>
      <c r="H9" s="3">
        <v>8</v>
      </c>
      <c r="I9" s="31">
        <v>9</v>
      </c>
      <c r="J9" s="3">
        <v>10</v>
      </c>
      <c r="K9" s="31">
        <v>11</v>
      </c>
      <c r="L9" s="3">
        <v>12</v>
      </c>
      <c r="M9" s="31">
        <v>13</v>
      </c>
      <c r="N9" s="3">
        <v>14</v>
      </c>
      <c r="O9" s="31">
        <v>15</v>
      </c>
      <c r="P9" s="3">
        <v>16</v>
      </c>
    </row>
    <row r="10" spans="1:18" s="398" customFormat="1" ht="16.899999999999999" customHeight="1" x14ac:dyDescent="0.2">
      <c r="A10" s="206"/>
      <c r="B10" s="207" t="s">
        <v>217</v>
      </c>
      <c r="C10" s="208"/>
      <c r="D10" s="208"/>
      <c r="E10" s="208"/>
      <c r="F10" s="208"/>
      <c r="G10" s="208"/>
      <c r="H10" s="209"/>
      <c r="I10" s="285">
        <f t="shared" ref="I10:L10" si="0">I11+I52+I63</f>
        <v>1770.8052000000002</v>
      </c>
      <c r="J10" s="285">
        <f>J11+J52+J63</f>
        <v>1621.1729000000005</v>
      </c>
      <c r="K10" s="285">
        <f>K11+K52+K63</f>
        <v>1621.1729000000005</v>
      </c>
      <c r="L10" s="285">
        <f t="shared" si="0"/>
        <v>0</v>
      </c>
      <c r="M10" s="285">
        <f>N10+O10</f>
        <v>648.46916000000022</v>
      </c>
      <c r="N10" s="285">
        <f>K10*0.4</f>
        <v>648.46916000000022</v>
      </c>
      <c r="O10" s="286">
        <f>L10*0.4</f>
        <v>0</v>
      </c>
      <c r="P10" s="209"/>
    </row>
    <row r="11" spans="1:18" ht="16.899999999999999" customHeight="1" x14ac:dyDescent="0.2">
      <c r="A11" s="48" t="s">
        <v>25</v>
      </c>
      <c r="B11" s="49" t="s">
        <v>79</v>
      </c>
      <c r="C11" s="50"/>
      <c r="D11" s="50"/>
      <c r="E11" s="50"/>
      <c r="F11" s="50"/>
      <c r="G11" s="50"/>
      <c r="H11" s="51"/>
      <c r="I11" s="287">
        <f>SUM(I12:I51)</f>
        <v>666.15230000000008</v>
      </c>
      <c r="J11" s="287">
        <f t="shared" ref="J11" si="1">SUM(J12:J51)</f>
        <v>575.56370000000015</v>
      </c>
      <c r="K11" s="287">
        <f>SUM(K12:K51)</f>
        <v>575.56370000000015</v>
      </c>
      <c r="L11" s="287"/>
      <c r="M11" s="288">
        <f t="shared" ref="M11:M51" si="2">N11+O11</f>
        <v>230.22548000000006</v>
      </c>
      <c r="N11" s="289">
        <f>K11*0.4</f>
        <v>230.22548000000006</v>
      </c>
      <c r="O11" s="290">
        <f>L11*0.4</f>
        <v>0</v>
      </c>
      <c r="P11" s="50"/>
    </row>
    <row r="12" spans="1:18" ht="16.899999999999999" customHeight="1" x14ac:dyDescent="0.2">
      <c r="A12" s="53">
        <v>1</v>
      </c>
      <c r="B12" s="679" t="s">
        <v>86</v>
      </c>
      <c r="C12" s="8" t="s">
        <v>80</v>
      </c>
      <c r="D12" s="8" t="s">
        <v>12</v>
      </c>
      <c r="E12" s="8">
        <v>4</v>
      </c>
      <c r="F12" s="8">
        <v>5</v>
      </c>
      <c r="G12" s="8">
        <v>45</v>
      </c>
      <c r="H12" s="679" t="s">
        <v>131</v>
      </c>
      <c r="I12" s="291">
        <v>22.3126</v>
      </c>
      <c r="J12" s="291">
        <f>K12+L12</f>
        <v>0</v>
      </c>
      <c r="K12" s="292">
        <v>0</v>
      </c>
      <c r="L12" s="291"/>
      <c r="M12" s="289">
        <f t="shared" si="2"/>
        <v>0</v>
      </c>
      <c r="N12" s="289">
        <f t="shared" ref="N12:O75" si="3">K12*0.4</f>
        <v>0</v>
      </c>
      <c r="O12" s="290">
        <f t="shared" si="3"/>
        <v>0</v>
      </c>
      <c r="P12" s="51"/>
    </row>
    <row r="13" spans="1:18" ht="16.899999999999999" customHeight="1" x14ac:dyDescent="0.2">
      <c r="A13" s="40">
        <v>2</v>
      </c>
      <c r="B13" s="680"/>
      <c r="C13" s="8" t="s">
        <v>80</v>
      </c>
      <c r="D13" s="8" t="s">
        <v>10</v>
      </c>
      <c r="E13" s="8" t="s">
        <v>21</v>
      </c>
      <c r="F13" s="8">
        <v>5</v>
      </c>
      <c r="G13" s="8">
        <v>47</v>
      </c>
      <c r="H13" s="680"/>
      <c r="I13" s="291">
        <v>1.702</v>
      </c>
      <c r="J13" s="291">
        <f>K13+L13</f>
        <v>1.702</v>
      </c>
      <c r="K13" s="292">
        <v>1.702</v>
      </c>
      <c r="L13" s="291"/>
      <c r="M13" s="289">
        <f>N13+O13</f>
        <v>0.68080000000000007</v>
      </c>
      <c r="N13" s="289">
        <f t="shared" si="3"/>
        <v>0.68080000000000007</v>
      </c>
      <c r="O13" s="290">
        <f t="shared" si="3"/>
        <v>0</v>
      </c>
      <c r="P13" s="51"/>
    </row>
    <row r="14" spans="1:18" ht="16.899999999999999" customHeight="1" x14ac:dyDescent="0.2">
      <c r="A14" s="53">
        <v>3</v>
      </c>
      <c r="B14" s="680"/>
      <c r="C14" s="8" t="s">
        <v>81</v>
      </c>
      <c r="D14" s="8" t="s">
        <v>11</v>
      </c>
      <c r="E14" s="8" t="s">
        <v>9</v>
      </c>
      <c r="F14" s="8">
        <v>6</v>
      </c>
      <c r="G14" s="8">
        <v>202</v>
      </c>
      <c r="H14" s="680"/>
      <c r="I14" s="291">
        <v>26.653400000000001</v>
      </c>
      <c r="J14" s="291">
        <f t="shared" ref="J14:J62" si="4">K14+L14</f>
        <v>26.653400000000001</v>
      </c>
      <c r="K14" s="292">
        <v>26.653400000000001</v>
      </c>
      <c r="L14" s="291"/>
      <c r="M14" s="289">
        <f>N14+O14</f>
        <v>10.661360000000002</v>
      </c>
      <c r="N14" s="289">
        <f t="shared" si="3"/>
        <v>10.661360000000002</v>
      </c>
      <c r="O14" s="290">
        <f t="shared" si="3"/>
        <v>0</v>
      </c>
      <c r="P14" s="51"/>
    </row>
    <row r="15" spans="1:18" ht="16.899999999999999" customHeight="1" x14ac:dyDescent="0.2">
      <c r="A15" s="40">
        <v>4</v>
      </c>
      <c r="B15" s="680"/>
      <c r="C15" s="8" t="s">
        <v>81</v>
      </c>
      <c r="D15" s="8" t="s">
        <v>13</v>
      </c>
      <c r="E15" s="8" t="s">
        <v>9</v>
      </c>
      <c r="F15" s="8">
        <v>6</v>
      </c>
      <c r="G15" s="8">
        <v>203</v>
      </c>
      <c r="H15" s="680"/>
      <c r="I15" s="291">
        <v>24.2133</v>
      </c>
      <c r="J15" s="291">
        <f t="shared" si="4"/>
        <v>24.2133</v>
      </c>
      <c r="K15" s="292">
        <v>24.2133</v>
      </c>
      <c r="L15" s="291"/>
      <c r="M15" s="289">
        <f t="shared" si="2"/>
        <v>9.6853200000000008</v>
      </c>
      <c r="N15" s="289">
        <f t="shared" si="3"/>
        <v>9.6853200000000008</v>
      </c>
      <c r="O15" s="290">
        <f t="shared" si="3"/>
        <v>0</v>
      </c>
      <c r="P15" s="51"/>
    </row>
    <row r="16" spans="1:18" ht="16.899999999999999" customHeight="1" x14ac:dyDescent="0.2">
      <c r="A16" s="53">
        <v>5</v>
      </c>
      <c r="B16" s="680"/>
      <c r="C16" s="8" t="s">
        <v>80</v>
      </c>
      <c r="D16" s="8" t="s">
        <v>13</v>
      </c>
      <c r="E16" s="8" t="s">
        <v>9</v>
      </c>
      <c r="F16" s="8">
        <v>6</v>
      </c>
      <c r="G16" s="8">
        <v>206</v>
      </c>
      <c r="H16" s="680"/>
      <c r="I16" s="293">
        <v>21.861699999999999</v>
      </c>
      <c r="J16" s="291">
        <f t="shared" si="4"/>
        <v>19.175699999999999</v>
      </c>
      <c r="K16" s="292">
        <v>19.175699999999999</v>
      </c>
      <c r="L16" s="293"/>
      <c r="M16" s="289">
        <f t="shared" si="2"/>
        <v>7.67028</v>
      </c>
      <c r="N16" s="289">
        <f t="shared" si="3"/>
        <v>7.67028</v>
      </c>
      <c r="O16" s="290">
        <f t="shared" si="3"/>
        <v>0</v>
      </c>
      <c r="P16" s="55"/>
    </row>
    <row r="17" spans="1:16" ht="16.899999999999999" customHeight="1" x14ac:dyDescent="0.2">
      <c r="A17" s="40">
        <v>6</v>
      </c>
      <c r="B17" s="680"/>
      <c r="C17" s="8" t="s">
        <v>80</v>
      </c>
      <c r="D17" s="8" t="s">
        <v>21</v>
      </c>
      <c r="E17" s="8">
        <v>4</v>
      </c>
      <c r="F17" s="8">
        <v>6</v>
      </c>
      <c r="G17" s="8">
        <v>208</v>
      </c>
      <c r="H17" s="680"/>
      <c r="I17" s="293">
        <v>4.8864999999999998</v>
      </c>
      <c r="J17" s="291">
        <f t="shared" si="4"/>
        <v>4.4481000000000002</v>
      </c>
      <c r="K17" s="292">
        <v>4.4481000000000002</v>
      </c>
      <c r="L17" s="293"/>
      <c r="M17" s="289">
        <f t="shared" si="2"/>
        <v>1.7792400000000002</v>
      </c>
      <c r="N17" s="289">
        <f t="shared" si="3"/>
        <v>1.7792400000000002</v>
      </c>
      <c r="O17" s="290">
        <f t="shared" si="3"/>
        <v>0</v>
      </c>
      <c r="P17" s="55"/>
    </row>
    <row r="18" spans="1:16" ht="16.899999999999999" customHeight="1" x14ac:dyDescent="0.2">
      <c r="A18" s="53">
        <v>7</v>
      </c>
      <c r="B18" s="680"/>
      <c r="C18" s="8" t="s">
        <v>81</v>
      </c>
      <c r="D18" s="8" t="s">
        <v>9</v>
      </c>
      <c r="E18" s="8" t="s">
        <v>9</v>
      </c>
      <c r="F18" s="8">
        <v>7</v>
      </c>
      <c r="G18" s="8">
        <v>337</v>
      </c>
      <c r="H18" s="680"/>
      <c r="I18" s="291">
        <v>37.477200000000003</v>
      </c>
      <c r="J18" s="291">
        <f t="shared" si="4"/>
        <v>37.477200000000003</v>
      </c>
      <c r="K18" s="292">
        <v>37.477200000000003</v>
      </c>
      <c r="L18" s="291"/>
      <c r="M18" s="289">
        <f t="shared" si="2"/>
        <v>14.990880000000002</v>
      </c>
      <c r="N18" s="289">
        <f t="shared" si="3"/>
        <v>14.990880000000002</v>
      </c>
      <c r="O18" s="290">
        <f t="shared" si="3"/>
        <v>0</v>
      </c>
      <c r="P18" s="51"/>
    </row>
    <row r="19" spans="1:16" ht="16.899999999999999" customHeight="1" x14ac:dyDescent="0.2">
      <c r="A19" s="40">
        <v>8</v>
      </c>
      <c r="B19" s="680"/>
      <c r="C19" s="8" t="s">
        <v>81</v>
      </c>
      <c r="D19" s="8" t="s">
        <v>9</v>
      </c>
      <c r="E19" s="8" t="s">
        <v>11</v>
      </c>
      <c r="F19" s="8">
        <v>7</v>
      </c>
      <c r="G19" s="8">
        <v>338</v>
      </c>
      <c r="H19" s="680"/>
      <c r="I19" s="291">
        <v>12.896800000000001</v>
      </c>
      <c r="J19" s="291">
        <f t="shared" si="4"/>
        <v>12.896800000000001</v>
      </c>
      <c r="K19" s="292">
        <v>12.896800000000001</v>
      </c>
      <c r="L19" s="291"/>
      <c r="M19" s="289">
        <f t="shared" si="2"/>
        <v>5.1587200000000006</v>
      </c>
      <c r="N19" s="289">
        <f t="shared" si="3"/>
        <v>5.1587200000000006</v>
      </c>
      <c r="O19" s="290">
        <f t="shared" si="3"/>
        <v>0</v>
      </c>
      <c r="P19" s="51"/>
    </row>
    <row r="20" spans="1:16" ht="16.899999999999999" customHeight="1" x14ac:dyDescent="0.2">
      <c r="A20" s="53">
        <v>9</v>
      </c>
      <c r="B20" s="680"/>
      <c r="C20" s="9" t="s">
        <v>81</v>
      </c>
      <c r="D20" s="9" t="s">
        <v>10</v>
      </c>
      <c r="E20" s="9" t="s">
        <v>11</v>
      </c>
      <c r="F20" s="9">
        <v>7</v>
      </c>
      <c r="G20" s="9">
        <v>341</v>
      </c>
      <c r="H20" s="680"/>
      <c r="I20" s="293">
        <v>15.151</v>
      </c>
      <c r="J20" s="291">
        <f t="shared" si="4"/>
        <v>14.2561</v>
      </c>
      <c r="K20" s="292">
        <v>14.2561</v>
      </c>
      <c r="L20" s="293"/>
      <c r="M20" s="289">
        <f t="shared" si="2"/>
        <v>5.7024400000000002</v>
      </c>
      <c r="N20" s="289">
        <f t="shared" si="3"/>
        <v>5.7024400000000002</v>
      </c>
      <c r="O20" s="290">
        <f t="shared" si="3"/>
        <v>0</v>
      </c>
      <c r="P20" s="55"/>
    </row>
    <row r="21" spans="1:16" ht="16.899999999999999" customHeight="1" x14ac:dyDescent="0.2">
      <c r="A21" s="40">
        <v>10</v>
      </c>
      <c r="B21" s="680"/>
      <c r="C21" s="9" t="s">
        <v>81</v>
      </c>
      <c r="D21" s="9" t="s">
        <v>11</v>
      </c>
      <c r="E21" s="9">
        <v>2</v>
      </c>
      <c r="F21" s="9">
        <v>7</v>
      </c>
      <c r="G21" s="9">
        <v>339</v>
      </c>
      <c r="H21" s="680"/>
      <c r="I21" s="293">
        <v>31.1249</v>
      </c>
      <c r="J21" s="291">
        <f t="shared" si="4"/>
        <v>29.822900000000001</v>
      </c>
      <c r="K21" s="292">
        <v>29.822900000000001</v>
      </c>
      <c r="L21" s="293"/>
      <c r="M21" s="289">
        <f t="shared" si="2"/>
        <v>11.929160000000001</v>
      </c>
      <c r="N21" s="289">
        <f t="shared" si="3"/>
        <v>11.929160000000001</v>
      </c>
      <c r="O21" s="290">
        <f t="shared" si="3"/>
        <v>0</v>
      </c>
      <c r="P21" s="55"/>
    </row>
    <row r="22" spans="1:16" ht="16.899999999999999" customHeight="1" x14ac:dyDescent="0.2">
      <c r="A22" s="53">
        <v>11</v>
      </c>
      <c r="B22" s="680"/>
      <c r="C22" s="9" t="s">
        <v>81</v>
      </c>
      <c r="D22" s="9" t="s">
        <v>10</v>
      </c>
      <c r="E22" s="9" t="s">
        <v>9</v>
      </c>
      <c r="F22" s="9">
        <v>7</v>
      </c>
      <c r="G22" s="9">
        <v>340</v>
      </c>
      <c r="H22" s="680"/>
      <c r="I22" s="293">
        <v>14.0128</v>
      </c>
      <c r="J22" s="291">
        <f t="shared" si="4"/>
        <v>13.5144</v>
      </c>
      <c r="K22" s="292">
        <v>13.5144</v>
      </c>
      <c r="L22" s="293"/>
      <c r="M22" s="289">
        <f t="shared" si="2"/>
        <v>5.4057600000000008</v>
      </c>
      <c r="N22" s="289">
        <f t="shared" si="3"/>
        <v>5.4057600000000008</v>
      </c>
      <c r="O22" s="290">
        <f t="shared" si="3"/>
        <v>0</v>
      </c>
      <c r="P22" s="55"/>
    </row>
    <row r="23" spans="1:16" x14ac:dyDescent="0.2">
      <c r="A23" s="40">
        <v>12</v>
      </c>
      <c r="B23" s="680"/>
      <c r="C23" s="8" t="s">
        <v>81</v>
      </c>
      <c r="D23" s="8" t="s">
        <v>12</v>
      </c>
      <c r="E23" s="8" t="s">
        <v>9</v>
      </c>
      <c r="F23" s="8">
        <v>8</v>
      </c>
      <c r="G23" s="8">
        <v>519</v>
      </c>
      <c r="H23" s="681"/>
      <c r="I23" s="291">
        <v>6.4619</v>
      </c>
      <c r="J23" s="291">
        <f t="shared" si="4"/>
        <v>2.4924999999999997</v>
      </c>
      <c r="K23" s="292">
        <v>2.4924999999999997</v>
      </c>
      <c r="L23" s="291"/>
      <c r="M23" s="289">
        <f t="shared" si="2"/>
        <v>0.99699999999999989</v>
      </c>
      <c r="N23" s="289">
        <f t="shared" si="3"/>
        <v>0.99699999999999989</v>
      </c>
      <c r="O23" s="290">
        <f t="shared" si="3"/>
        <v>0</v>
      </c>
      <c r="P23" s="51"/>
    </row>
    <row r="24" spans="1:16" ht="45" x14ac:dyDescent="0.2">
      <c r="A24" s="53">
        <v>13</v>
      </c>
      <c r="B24" s="680"/>
      <c r="C24" s="9" t="s">
        <v>80</v>
      </c>
      <c r="D24" s="9" t="s">
        <v>21</v>
      </c>
      <c r="E24" s="9" t="s">
        <v>9</v>
      </c>
      <c r="F24" s="9">
        <v>5</v>
      </c>
      <c r="G24" s="9">
        <v>39</v>
      </c>
      <c r="H24" s="8" t="s">
        <v>132</v>
      </c>
      <c r="I24" s="293">
        <v>3.0198999999999998</v>
      </c>
      <c r="J24" s="291">
        <f t="shared" si="4"/>
        <v>6.4619</v>
      </c>
      <c r="K24" s="292">
        <v>6.4619</v>
      </c>
      <c r="L24" s="293"/>
      <c r="M24" s="289">
        <f t="shared" si="2"/>
        <v>2.5847600000000002</v>
      </c>
      <c r="N24" s="289">
        <f t="shared" si="3"/>
        <v>2.5847600000000002</v>
      </c>
      <c r="O24" s="290">
        <f t="shared" si="3"/>
        <v>0</v>
      </c>
      <c r="P24" s="55"/>
    </row>
    <row r="25" spans="1:16" ht="16.899999999999999" customHeight="1" x14ac:dyDescent="0.2">
      <c r="A25" s="40">
        <v>14</v>
      </c>
      <c r="B25" s="680"/>
      <c r="C25" s="8" t="s">
        <v>80</v>
      </c>
      <c r="D25" s="8" t="s">
        <v>12</v>
      </c>
      <c r="E25" s="8" t="s">
        <v>9</v>
      </c>
      <c r="F25" s="8">
        <v>5</v>
      </c>
      <c r="G25" s="8">
        <v>40</v>
      </c>
      <c r="H25" s="679" t="s">
        <v>131</v>
      </c>
      <c r="I25" s="291">
        <v>4.2584</v>
      </c>
      <c r="J25" s="291">
        <f t="shared" si="4"/>
        <v>4.2584</v>
      </c>
      <c r="K25" s="292">
        <v>4.2584</v>
      </c>
      <c r="L25" s="291"/>
      <c r="M25" s="289">
        <f t="shared" si="2"/>
        <v>1.70336</v>
      </c>
      <c r="N25" s="289">
        <f t="shared" si="3"/>
        <v>1.70336</v>
      </c>
      <c r="O25" s="290">
        <f t="shared" si="3"/>
        <v>0</v>
      </c>
      <c r="P25" s="51"/>
    </row>
    <row r="26" spans="1:16" ht="16.899999999999999" customHeight="1" x14ac:dyDescent="0.2">
      <c r="A26" s="53">
        <v>15</v>
      </c>
      <c r="B26" s="680"/>
      <c r="C26" s="8" t="s">
        <v>80</v>
      </c>
      <c r="D26" s="8" t="s">
        <v>21</v>
      </c>
      <c r="E26" s="8">
        <v>3</v>
      </c>
      <c r="F26" s="8">
        <v>5</v>
      </c>
      <c r="G26" s="8">
        <v>41</v>
      </c>
      <c r="H26" s="680"/>
      <c r="I26" s="291">
        <v>2.8616999999999999</v>
      </c>
      <c r="J26" s="291">
        <f t="shared" si="4"/>
        <v>0</v>
      </c>
      <c r="K26" s="292"/>
      <c r="L26" s="291"/>
      <c r="M26" s="289">
        <f t="shared" si="2"/>
        <v>0</v>
      </c>
      <c r="N26" s="289">
        <f t="shared" si="3"/>
        <v>0</v>
      </c>
      <c r="O26" s="290">
        <f t="shared" si="3"/>
        <v>0</v>
      </c>
      <c r="P26" s="51"/>
    </row>
    <row r="27" spans="1:16" ht="16.899999999999999" customHeight="1" x14ac:dyDescent="0.2">
      <c r="A27" s="40">
        <v>16</v>
      </c>
      <c r="B27" s="680"/>
      <c r="C27" s="8" t="s">
        <v>80</v>
      </c>
      <c r="D27" s="8" t="s">
        <v>21</v>
      </c>
      <c r="E27" s="8" t="s">
        <v>11</v>
      </c>
      <c r="F27" s="8">
        <v>5</v>
      </c>
      <c r="G27" s="8">
        <v>42</v>
      </c>
      <c r="H27" s="680"/>
      <c r="I27" s="291">
        <v>0.63639999999999997</v>
      </c>
      <c r="J27" s="291">
        <f t="shared" si="4"/>
        <v>0</v>
      </c>
      <c r="K27" s="292"/>
      <c r="L27" s="291"/>
      <c r="M27" s="289">
        <f t="shared" si="2"/>
        <v>0</v>
      </c>
      <c r="N27" s="289">
        <f t="shared" si="3"/>
        <v>0</v>
      </c>
      <c r="O27" s="290">
        <f t="shared" si="3"/>
        <v>0</v>
      </c>
      <c r="P27" s="51"/>
    </row>
    <row r="28" spans="1:16" ht="16.899999999999999" customHeight="1" x14ac:dyDescent="0.2">
      <c r="A28" s="53">
        <v>17</v>
      </c>
      <c r="B28" s="680"/>
      <c r="C28" s="8" t="s">
        <v>80</v>
      </c>
      <c r="D28" s="8" t="s">
        <v>12</v>
      </c>
      <c r="E28" s="8" t="s">
        <v>11</v>
      </c>
      <c r="F28" s="8">
        <v>5</v>
      </c>
      <c r="G28" s="8">
        <v>42</v>
      </c>
      <c r="H28" s="680"/>
      <c r="I28" s="291">
        <v>1.1998</v>
      </c>
      <c r="J28" s="291">
        <f t="shared" si="4"/>
        <v>0</v>
      </c>
      <c r="K28" s="292"/>
      <c r="L28" s="291"/>
      <c r="M28" s="289">
        <f t="shared" si="2"/>
        <v>0</v>
      </c>
      <c r="N28" s="289">
        <f t="shared" si="3"/>
        <v>0</v>
      </c>
      <c r="O28" s="290">
        <f t="shared" si="3"/>
        <v>0</v>
      </c>
      <c r="P28" s="51"/>
    </row>
    <row r="29" spans="1:16" ht="16.899999999999999" customHeight="1" x14ac:dyDescent="0.2">
      <c r="A29" s="40">
        <v>18</v>
      </c>
      <c r="B29" s="680"/>
      <c r="C29" s="8" t="s">
        <v>80</v>
      </c>
      <c r="D29" s="8" t="s">
        <v>12</v>
      </c>
      <c r="E29" s="8">
        <v>3</v>
      </c>
      <c r="F29" s="8">
        <v>5</v>
      </c>
      <c r="G29" s="8">
        <v>43</v>
      </c>
      <c r="H29" s="680"/>
      <c r="I29" s="291">
        <v>5.0002000000000004</v>
      </c>
      <c r="J29" s="291">
        <f t="shared" si="4"/>
        <v>5.0002000000000004</v>
      </c>
      <c r="K29" s="292">
        <v>5.0002000000000004</v>
      </c>
      <c r="L29" s="291"/>
      <c r="M29" s="289">
        <f t="shared" si="2"/>
        <v>2.0000800000000001</v>
      </c>
      <c r="N29" s="289">
        <f t="shared" si="3"/>
        <v>2.0000800000000001</v>
      </c>
      <c r="O29" s="290">
        <f t="shared" si="3"/>
        <v>0</v>
      </c>
      <c r="P29" s="51"/>
    </row>
    <row r="30" spans="1:16" ht="16.899999999999999" customHeight="1" x14ac:dyDescent="0.2">
      <c r="A30" s="53">
        <v>19</v>
      </c>
      <c r="B30" s="680"/>
      <c r="C30" s="8" t="s">
        <v>80</v>
      </c>
      <c r="D30" s="8" t="s">
        <v>10</v>
      </c>
      <c r="E30" s="8" t="s">
        <v>9</v>
      </c>
      <c r="F30" s="8">
        <v>5</v>
      </c>
      <c r="G30" s="8">
        <v>44</v>
      </c>
      <c r="H30" s="680"/>
      <c r="I30" s="291">
        <v>5.6715</v>
      </c>
      <c r="J30" s="291">
        <f t="shared" si="4"/>
        <v>5.6715</v>
      </c>
      <c r="K30" s="292">
        <v>5.6715</v>
      </c>
      <c r="L30" s="291"/>
      <c r="M30" s="289">
        <f t="shared" si="2"/>
        <v>2.2686000000000002</v>
      </c>
      <c r="N30" s="289">
        <f t="shared" si="3"/>
        <v>2.2686000000000002</v>
      </c>
      <c r="O30" s="290">
        <f t="shared" si="3"/>
        <v>0</v>
      </c>
      <c r="P30" s="51"/>
    </row>
    <row r="31" spans="1:16" ht="16.899999999999999" customHeight="1" x14ac:dyDescent="0.2">
      <c r="A31" s="40">
        <v>20</v>
      </c>
      <c r="B31" s="680"/>
      <c r="C31" s="8" t="s">
        <v>80</v>
      </c>
      <c r="D31" s="8" t="s">
        <v>10</v>
      </c>
      <c r="E31" s="8" t="s">
        <v>13</v>
      </c>
      <c r="F31" s="8">
        <v>5</v>
      </c>
      <c r="G31" s="8">
        <v>46</v>
      </c>
      <c r="H31" s="680"/>
      <c r="I31" s="291">
        <v>2.5607000000000002</v>
      </c>
      <c r="J31" s="291">
        <f t="shared" si="4"/>
        <v>0</v>
      </c>
      <c r="K31" s="292"/>
      <c r="L31" s="291"/>
      <c r="M31" s="289">
        <f t="shared" si="2"/>
        <v>0</v>
      </c>
      <c r="N31" s="289">
        <f t="shared" si="3"/>
        <v>0</v>
      </c>
      <c r="O31" s="290">
        <f t="shared" si="3"/>
        <v>0</v>
      </c>
      <c r="P31" s="51"/>
    </row>
    <row r="32" spans="1:16" ht="16.899999999999999" customHeight="1" x14ac:dyDescent="0.2">
      <c r="A32" s="53">
        <v>21</v>
      </c>
      <c r="B32" s="680"/>
      <c r="C32" s="8" t="s">
        <v>80</v>
      </c>
      <c r="D32" s="8" t="s">
        <v>10</v>
      </c>
      <c r="E32" s="8" t="s">
        <v>11</v>
      </c>
      <c r="F32" s="8">
        <v>5</v>
      </c>
      <c r="G32" s="8">
        <v>48</v>
      </c>
      <c r="H32" s="680"/>
      <c r="I32" s="291">
        <v>2.3115999999999999</v>
      </c>
      <c r="J32" s="291">
        <f t="shared" si="4"/>
        <v>0</v>
      </c>
      <c r="K32" s="292"/>
      <c r="L32" s="291"/>
      <c r="M32" s="289">
        <f t="shared" si="2"/>
        <v>0</v>
      </c>
      <c r="N32" s="289">
        <f t="shared" si="3"/>
        <v>0</v>
      </c>
      <c r="O32" s="290">
        <f t="shared" si="3"/>
        <v>0</v>
      </c>
      <c r="P32" s="51"/>
    </row>
    <row r="33" spans="1:16" ht="16.899999999999999" customHeight="1" x14ac:dyDescent="0.2">
      <c r="A33" s="40">
        <v>22</v>
      </c>
      <c r="B33" s="680"/>
      <c r="C33" s="8" t="s">
        <v>80</v>
      </c>
      <c r="D33" s="8" t="s">
        <v>10</v>
      </c>
      <c r="E33" s="8" t="s">
        <v>12</v>
      </c>
      <c r="F33" s="8">
        <v>5</v>
      </c>
      <c r="G33" s="8">
        <v>49</v>
      </c>
      <c r="H33" s="680"/>
      <c r="I33" s="291">
        <v>3.6415999999999999</v>
      </c>
      <c r="J33" s="291">
        <f t="shared" si="4"/>
        <v>3.6415999999999999</v>
      </c>
      <c r="K33" s="292">
        <v>3.6415999999999999</v>
      </c>
      <c r="L33" s="291"/>
      <c r="M33" s="289">
        <f t="shared" si="2"/>
        <v>1.4566400000000002</v>
      </c>
      <c r="N33" s="289">
        <f t="shared" si="3"/>
        <v>1.4566400000000002</v>
      </c>
      <c r="O33" s="290">
        <f t="shared" si="3"/>
        <v>0</v>
      </c>
      <c r="P33" s="51"/>
    </row>
    <row r="34" spans="1:16" ht="16.899999999999999" customHeight="1" x14ac:dyDescent="0.2">
      <c r="A34" s="53">
        <v>23</v>
      </c>
      <c r="B34" s="680"/>
      <c r="C34" s="9" t="s">
        <v>80</v>
      </c>
      <c r="D34" s="9" t="s">
        <v>10</v>
      </c>
      <c r="E34" s="9" t="s">
        <v>10</v>
      </c>
      <c r="F34" s="9">
        <v>5</v>
      </c>
      <c r="G34" s="9">
        <v>50</v>
      </c>
      <c r="H34" s="680"/>
      <c r="I34" s="293">
        <v>10.8278</v>
      </c>
      <c r="J34" s="291">
        <f t="shared" si="4"/>
        <v>8.1978000000000009</v>
      </c>
      <c r="K34" s="292">
        <v>8.1978000000000009</v>
      </c>
      <c r="L34" s="293"/>
      <c r="M34" s="289">
        <f t="shared" si="2"/>
        <v>3.2791200000000007</v>
      </c>
      <c r="N34" s="289">
        <f t="shared" si="3"/>
        <v>3.2791200000000007</v>
      </c>
      <c r="O34" s="290">
        <f t="shared" si="3"/>
        <v>0</v>
      </c>
      <c r="P34" s="56"/>
    </row>
    <row r="35" spans="1:16" ht="16.899999999999999" customHeight="1" x14ac:dyDescent="0.2">
      <c r="A35" s="40">
        <v>24</v>
      </c>
      <c r="B35" s="680"/>
      <c r="C35" s="8" t="s">
        <v>80</v>
      </c>
      <c r="D35" s="8" t="s">
        <v>53</v>
      </c>
      <c r="E35" s="8" t="s">
        <v>9</v>
      </c>
      <c r="F35" s="8">
        <v>5</v>
      </c>
      <c r="G35" s="8">
        <v>51</v>
      </c>
      <c r="H35" s="680"/>
      <c r="I35" s="291">
        <v>9.1062999999999992</v>
      </c>
      <c r="J35" s="291">
        <f t="shared" si="4"/>
        <v>9.1062999999999992</v>
      </c>
      <c r="K35" s="292">
        <v>9.1062999999999992</v>
      </c>
      <c r="L35" s="291"/>
      <c r="M35" s="289">
        <f t="shared" si="2"/>
        <v>3.6425199999999998</v>
      </c>
      <c r="N35" s="289">
        <f t="shared" si="3"/>
        <v>3.6425199999999998</v>
      </c>
      <c r="O35" s="290">
        <f t="shared" si="3"/>
        <v>0</v>
      </c>
      <c r="P35" s="57"/>
    </row>
    <row r="36" spans="1:16" ht="16.899999999999999" customHeight="1" x14ac:dyDescent="0.2">
      <c r="A36" s="53">
        <v>25</v>
      </c>
      <c r="B36" s="680"/>
      <c r="C36" s="9" t="s">
        <v>80</v>
      </c>
      <c r="D36" s="9" t="s">
        <v>53</v>
      </c>
      <c r="E36" s="9" t="s">
        <v>9</v>
      </c>
      <c r="F36" s="9">
        <v>11</v>
      </c>
      <c r="G36" s="9">
        <v>11</v>
      </c>
      <c r="H36" s="680"/>
      <c r="I36" s="293">
        <v>15.085699999999999</v>
      </c>
      <c r="J36" s="291">
        <f t="shared" si="4"/>
        <v>12.316699999999999</v>
      </c>
      <c r="K36" s="292">
        <v>12.316699999999999</v>
      </c>
      <c r="L36" s="293"/>
      <c r="M36" s="289">
        <f t="shared" si="2"/>
        <v>4.9266800000000002</v>
      </c>
      <c r="N36" s="289">
        <f t="shared" si="3"/>
        <v>4.9266800000000002</v>
      </c>
      <c r="O36" s="290">
        <f t="shared" si="3"/>
        <v>0</v>
      </c>
      <c r="P36" s="56"/>
    </row>
    <row r="37" spans="1:16" ht="16.899999999999999" customHeight="1" x14ac:dyDescent="0.2">
      <c r="A37" s="40">
        <v>26</v>
      </c>
      <c r="B37" s="680"/>
      <c r="C37" s="9" t="s">
        <v>80</v>
      </c>
      <c r="D37" s="9" t="s">
        <v>11</v>
      </c>
      <c r="E37" s="9" t="s">
        <v>9</v>
      </c>
      <c r="F37" s="9">
        <v>6</v>
      </c>
      <c r="G37" s="9">
        <v>204</v>
      </c>
      <c r="H37" s="680"/>
      <c r="I37" s="293">
        <v>32.794800000000002</v>
      </c>
      <c r="J37" s="291">
        <f t="shared" si="4"/>
        <v>29.461800000000004</v>
      </c>
      <c r="K37" s="292">
        <v>29.461800000000004</v>
      </c>
      <c r="L37" s="293"/>
      <c r="M37" s="289">
        <f t="shared" si="2"/>
        <v>11.784720000000002</v>
      </c>
      <c r="N37" s="289">
        <f t="shared" si="3"/>
        <v>11.784720000000002</v>
      </c>
      <c r="O37" s="290">
        <f t="shared" si="3"/>
        <v>0</v>
      </c>
      <c r="P37" s="56"/>
    </row>
    <row r="38" spans="1:16" ht="16.899999999999999" customHeight="1" x14ac:dyDescent="0.2">
      <c r="A38" s="53">
        <v>27</v>
      </c>
      <c r="B38" s="680"/>
      <c r="C38" s="8" t="s">
        <v>80</v>
      </c>
      <c r="D38" s="8" t="s">
        <v>11</v>
      </c>
      <c r="E38" s="8" t="s">
        <v>11</v>
      </c>
      <c r="F38" s="8">
        <v>6</v>
      </c>
      <c r="G38" s="8">
        <v>207</v>
      </c>
      <c r="H38" s="680"/>
      <c r="I38" s="291">
        <v>2.6926999999999999</v>
      </c>
      <c r="J38" s="291">
        <f t="shared" si="4"/>
        <v>0</v>
      </c>
      <c r="K38" s="292"/>
      <c r="L38" s="291"/>
      <c r="M38" s="289">
        <f t="shared" si="2"/>
        <v>0</v>
      </c>
      <c r="N38" s="289">
        <f t="shared" si="3"/>
        <v>0</v>
      </c>
      <c r="O38" s="290">
        <f t="shared" si="3"/>
        <v>0</v>
      </c>
      <c r="P38" s="57"/>
    </row>
    <row r="39" spans="1:16" ht="16.899999999999999" customHeight="1" x14ac:dyDescent="0.2">
      <c r="A39" s="40">
        <v>28</v>
      </c>
      <c r="B39" s="680"/>
      <c r="C39" s="8" t="s">
        <v>80</v>
      </c>
      <c r="D39" s="8" t="s">
        <v>53</v>
      </c>
      <c r="E39" s="8" t="s">
        <v>11</v>
      </c>
      <c r="F39" s="8">
        <v>11</v>
      </c>
      <c r="G39" s="8">
        <v>10</v>
      </c>
      <c r="H39" s="680"/>
      <c r="I39" s="291">
        <v>2.7061000000000002</v>
      </c>
      <c r="J39" s="291">
        <f t="shared" si="4"/>
        <v>2.7061000000000002</v>
      </c>
      <c r="K39" s="292">
        <v>2.7061000000000002</v>
      </c>
      <c r="L39" s="291"/>
      <c r="M39" s="289">
        <f t="shared" si="2"/>
        <v>1.0824400000000001</v>
      </c>
      <c r="N39" s="289">
        <f t="shared" si="3"/>
        <v>1.0824400000000001</v>
      </c>
      <c r="O39" s="290">
        <f t="shared" si="3"/>
        <v>0</v>
      </c>
      <c r="P39" s="57"/>
    </row>
    <row r="40" spans="1:16" ht="16.899999999999999" customHeight="1" x14ac:dyDescent="0.2">
      <c r="A40" s="53">
        <v>29</v>
      </c>
      <c r="B40" s="680"/>
      <c r="C40" s="9" t="s">
        <v>82</v>
      </c>
      <c r="D40" s="9" t="s">
        <v>11</v>
      </c>
      <c r="E40" s="9" t="s">
        <v>9</v>
      </c>
      <c r="F40" s="9">
        <v>11</v>
      </c>
      <c r="G40" s="9">
        <v>12</v>
      </c>
      <c r="H40" s="680"/>
      <c r="I40" s="293">
        <v>17.719100000000001</v>
      </c>
      <c r="J40" s="291">
        <f t="shared" si="4"/>
        <v>14.271100000000001</v>
      </c>
      <c r="K40" s="292">
        <v>14.271100000000001</v>
      </c>
      <c r="L40" s="293"/>
      <c r="M40" s="289">
        <f t="shared" si="2"/>
        <v>5.7084400000000004</v>
      </c>
      <c r="N40" s="289">
        <f t="shared" si="3"/>
        <v>5.7084400000000004</v>
      </c>
      <c r="O40" s="290">
        <f t="shared" si="3"/>
        <v>0</v>
      </c>
      <c r="P40" s="56"/>
    </row>
    <row r="41" spans="1:16" ht="16.899999999999999" customHeight="1" x14ac:dyDescent="0.2">
      <c r="A41" s="40">
        <v>30</v>
      </c>
      <c r="B41" s="680"/>
      <c r="C41" s="9" t="s">
        <v>82</v>
      </c>
      <c r="D41" s="9" t="s">
        <v>11</v>
      </c>
      <c r="E41" s="9" t="s">
        <v>11</v>
      </c>
      <c r="F41" s="9">
        <v>11</v>
      </c>
      <c r="G41" s="9">
        <v>13</v>
      </c>
      <c r="H41" s="680"/>
      <c r="I41" s="293">
        <v>19.7746</v>
      </c>
      <c r="J41" s="291">
        <f t="shared" si="4"/>
        <v>15.9886</v>
      </c>
      <c r="K41" s="292">
        <v>15.9886</v>
      </c>
      <c r="L41" s="293"/>
      <c r="M41" s="289">
        <f t="shared" si="2"/>
        <v>6.3954400000000007</v>
      </c>
      <c r="N41" s="289">
        <f t="shared" si="3"/>
        <v>6.3954400000000007</v>
      </c>
      <c r="O41" s="290">
        <f t="shared" si="3"/>
        <v>0</v>
      </c>
      <c r="P41" s="56"/>
    </row>
    <row r="42" spans="1:16" ht="16.899999999999999" customHeight="1" x14ac:dyDescent="0.2">
      <c r="A42" s="53">
        <v>31</v>
      </c>
      <c r="B42" s="680"/>
      <c r="C42" s="8" t="s">
        <v>80</v>
      </c>
      <c r="D42" s="8" t="s">
        <v>53</v>
      </c>
      <c r="E42" s="8" t="s">
        <v>13</v>
      </c>
      <c r="F42" s="8">
        <v>11</v>
      </c>
      <c r="G42" s="8">
        <v>14</v>
      </c>
      <c r="H42" s="680"/>
      <c r="I42" s="291">
        <v>7.1444999999999999</v>
      </c>
      <c r="J42" s="291">
        <f t="shared" si="4"/>
        <v>7.1444999999999999</v>
      </c>
      <c r="K42" s="292">
        <v>7.1444999999999999</v>
      </c>
      <c r="L42" s="291"/>
      <c r="M42" s="289">
        <f t="shared" si="2"/>
        <v>2.8578000000000001</v>
      </c>
      <c r="N42" s="289">
        <f t="shared" si="3"/>
        <v>2.8578000000000001</v>
      </c>
      <c r="O42" s="290">
        <f t="shared" si="3"/>
        <v>0</v>
      </c>
      <c r="P42" s="57"/>
    </row>
    <row r="43" spans="1:16" ht="16.899999999999999" customHeight="1" x14ac:dyDescent="0.2">
      <c r="A43" s="40">
        <v>32</v>
      </c>
      <c r="B43" s="680"/>
      <c r="C43" s="9" t="s">
        <v>82</v>
      </c>
      <c r="D43" s="9" t="s">
        <v>11</v>
      </c>
      <c r="E43" s="9" t="s">
        <v>13</v>
      </c>
      <c r="F43" s="9">
        <v>11</v>
      </c>
      <c r="G43" s="9">
        <v>15</v>
      </c>
      <c r="H43" s="680"/>
      <c r="I43" s="293">
        <v>40.398899999999998</v>
      </c>
      <c r="J43" s="291">
        <f t="shared" si="4"/>
        <v>6.6988999999999947</v>
      </c>
      <c r="K43" s="292">
        <v>6.6988999999999947</v>
      </c>
      <c r="L43" s="293"/>
      <c r="M43" s="289">
        <f t="shared" si="2"/>
        <v>2.6795599999999982</v>
      </c>
      <c r="N43" s="289">
        <f t="shared" si="3"/>
        <v>2.6795599999999982</v>
      </c>
      <c r="O43" s="290">
        <f t="shared" si="3"/>
        <v>0</v>
      </c>
      <c r="P43" s="56"/>
    </row>
    <row r="44" spans="1:16" ht="16.899999999999999" customHeight="1" x14ac:dyDescent="0.2">
      <c r="A44" s="53">
        <v>33</v>
      </c>
      <c r="B44" s="680"/>
      <c r="C44" s="8" t="s">
        <v>82</v>
      </c>
      <c r="D44" s="8" t="s">
        <v>11</v>
      </c>
      <c r="E44" s="8" t="s">
        <v>21</v>
      </c>
      <c r="F44" s="8">
        <v>11</v>
      </c>
      <c r="G44" s="8">
        <v>16</v>
      </c>
      <c r="H44" s="680"/>
      <c r="I44" s="291">
        <v>71.951999999999998</v>
      </c>
      <c r="J44" s="291">
        <f t="shared" si="4"/>
        <v>71.951999999999998</v>
      </c>
      <c r="K44" s="292">
        <v>71.951999999999998</v>
      </c>
      <c r="L44" s="291"/>
      <c r="M44" s="289">
        <f t="shared" si="2"/>
        <v>28.780799999999999</v>
      </c>
      <c r="N44" s="289">
        <f t="shared" si="3"/>
        <v>28.780799999999999</v>
      </c>
      <c r="O44" s="290">
        <f t="shared" si="3"/>
        <v>0</v>
      </c>
      <c r="P44" s="51"/>
    </row>
    <row r="45" spans="1:16" ht="16.899999999999999" customHeight="1" x14ac:dyDescent="0.2">
      <c r="A45" s="40">
        <v>34</v>
      </c>
      <c r="B45" s="680"/>
      <c r="C45" s="8" t="s">
        <v>82</v>
      </c>
      <c r="D45" s="8" t="s">
        <v>21</v>
      </c>
      <c r="E45" s="8" t="s">
        <v>9</v>
      </c>
      <c r="F45" s="8">
        <v>11</v>
      </c>
      <c r="G45" s="8">
        <v>17</v>
      </c>
      <c r="H45" s="680"/>
      <c r="I45" s="291">
        <v>7.6185</v>
      </c>
      <c r="J45" s="291">
        <f t="shared" si="4"/>
        <v>7.6185</v>
      </c>
      <c r="K45" s="292">
        <v>7.6185</v>
      </c>
      <c r="L45" s="291"/>
      <c r="M45" s="289">
        <f t="shared" si="2"/>
        <v>3.0474000000000001</v>
      </c>
      <c r="N45" s="289">
        <f t="shared" si="3"/>
        <v>3.0474000000000001</v>
      </c>
      <c r="O45" s="290">
        <f t="shared" si="3"/>
        <v>0</v>
      </c>
      <c r="P45" s="51"/>
    </row>
    <row r="46" spans="1:16" ht="16.899999999999999" customHeight="1" x14ac:dyDescent="0.2">
      <c r="A46" s="53">
        <v>35</v>
      </c>
      <c r="B46" s="680"/>
      <c r="C46" s="8" t="s">
        <v>82</v>
      </c>
      <c r="D46" s="8" t="s">
        <v>13</v>
      </c>
      <c r="E46" s="8">
        <v>2</v>
      </c>
      <c r="F46" s="8">
        <v>11</v>
      </c>
      <c r="G46" s="8">
        <v>18</v>
      </c>
      <c r="H46" s="680"/>
      <c r="I46" s="291">
        <v>23.551500000000001</v>
      </c>
      <c r="J46" s="291">
        <f t="shared" si="4"/>
        <v>23.551500000000001</v>
      </c>
      <c r="K46" s="292">
        <v>23.551500000000001</v>
      </c>
      <c r="L46" s="291"/>
      <c r="M46" s="289">
        <f t="shared" si="2"/>
        <v>9.4206000000000003</v>
      </c>
      <c r="N46" s="289">
        <f t="shared" si="3"/>
        <v>9.4206000000000003</v>
      </c>
      <c r="O46" s="290">
        <f t="shared" si="3"/>
        <v>0</v>
      </c>
      <c r="P46" s="51"/>
    </row>
    <row r="47" spans="1:16" ht="16.899999999999999" customHeight="1" x14ac:dyDescent="0.2">
      <c r="A47" s="40">
        <v>36</v>
      </c>
      <c r="B47" s="680"/>
      <c r="C47" s="8" t="s">
        <v>82</v>
      </c>
      <c r="D47" s="8" t="s">
        <v>13</v>
      </c>
      <c r="E47" s="8" t="s">
        <v>9</v>
      </c>
      <c r="F47" s="8">
        <v>11</v>
      </c>
      <c r="G47" s="8">
        <v>19</v>
      </c>
      <c r="H47" s="680"/>
      <c r="I47" s="291">
        <v>82.141999999999996</v>
      </c>
      <c r="J47" s="291">
        <f t="shared" si="4"/>
        <v>82.141999999999996</v>
      </c>
      <c r="K47" s="292">
        <v>82.141999999999996</v>
      </c>
      <c r="L47" s="291"/>
      <c r="M47" s="289">
        <f t="shared" si="2"/>
        <v>32.8568</v>
      </c>
      <c r="N47" s="289">
        <f t="shared" si="3"/>
        <v>32.8568</v>
      </c>
      <c r="O47" s="290">
        <f t="shared" si="3"/>
        <v>0</v>
      </c>
      <c r="P47" s="51"/>
    </row>
    <row r="48" spans="1:16" ht="16.899999999999999" customHeight="1" x14ac:dyDescent="0.2">
      <c r="A48" s="53">
        <v>37</v>
      </c>
      <c r="B48" s="680"/>
      <c r="C48" s="8" t="s">
        <v>82</v>
      </c>
      <c r="D48" s="8" t="s">
        <v>21</v>
      </c>
      <c r="E48" s="8" t="s">
        <v>11</v>
      </c>
      <c r="F48" s="8">
        <v>11</v>
      </c>
      <c r="G48" s="8">
        <v>20</v>
      </c>
      <c r="H48" s="680"/>
      <c r="I48" s="291">
        <v>10.779</v>
      </c>
      <c r="J48" s="291">
        <f t="shared" si="4"/>
        <v>10.779</v>
      </c>
      <c r="K48" s="292">
        <v>10.779</v>
      </c>
      <c r="L48" s="291"/>
      <c r="M48" s="289">
        <f t="shared" si="2"/>
        <v>4.3116000000000003</v>
      </c>
      <c r="N48" s="289">
        <f t="shared" si="3"/>
        <v>4.3116000000000003</v>
      </c>
      <c r="O48" s="290">
        <f t="shared" si="3"/>
        <v>0</v>
      </c>
      <c r="P48" s="51"/>
    </row>
    <row r="49" spans="1:16" ht="16.899999999999999" customHeight="1" x14ac:dyDescent="0.2">
      <c r="A49" s="40">
        <v>38</v>
      </c>
      <c r="B49" s="680"/>
      <c r="C49" s="8" t="s">
        <v>82</v>
      </c>
      <c r="D49" s="8" t="s">
        <v>21</v>
      </c>
      <c r="E49" s="8" t="s">
        <v>13</v>
      </c>
      <c r="F49" s="8">
        <v>11</v>
      </c>
      <c r="G49" s="8">
        <v>22</v>
      </c>
      <c r="H49" s="681"/>
      <c r="I49" s="291">
        <v>53.842300000000002</v>
      </c>
      <c r="J49" s="291">
        <f t="shared" si="4"/>
        <v>53.842300000000002</v>
      </c>
      <c r="K49" s="292">
        <v>53.842300000000002</v>
      </c>
      <c r="L49" s="291"/>
      <c r="M49" s="289">
        <f t="shared" si="2"/>
        <v>21.536920000000002</v>
      </c>
      <c r="N49" s="289">
        <f t="shared" si="3"/>
        <v>21.536920000000002</v>
      </c>
      <c r="O49" s="290">
        <f t="shared" si="3"/>
        <v>0</v>
      </c>
      <c r="P49" s="51"/>
    </row>
    <row r="50" spans="1:16" x14ac:dyDescent="0.2">
      <c r="A50" s="53">
        <v>39</v>
      </c>
      <c r="B50" s="680"/>
      <c r="C50" s="8" t="s">
        <v>80</v>
      </c>
      <c r="D50" s="8" t="s">
        <v>10</v>
      </c>
      <c r="E50" s="8" t="s">
        <v>9</v>
      </c>
      <c r="F50" s="8">
        <v>5</v>
      </c>
      <c r="G50" s="8">
        <v>52</v>
      </c>
      <c r="H50" s="679" t="s">
        <v>133</v>
      </c>
      <c r="I50" s="291">
        <v>5.1315999999999997</v>
      </c>
      <c r="J50" s="291">
        <f t="shared" si="4"/>
        <v>5.1315999999999997</v>
      </c>
      <c r="K50" s="292">
        <v>5.1315999999999997</v>
      </c>
      <c r="L50" s="291"/>
      <c r="M50" s="289">
        <f t="shared" si="2"/>
        <v>2.0526399999999998</v>
      </c>
      <c r="N50" s="289">
        <f t="shared" si="3"/>
        <v>2.0526399999999998</v>
      </c>
      <c r="O50" s="290">
        <f t="shared" si="3"/>
        <v>0</v>
      </c>
      <c r="P50" s="51"/>
    </row>
    <row r="51" spans="1:16" ht="27.6" customHeight="1" x14ac:dyDescent="0.2">
      <c r="A51" s="40">
        <v>40</v>
      </c>
      <c r="B51" s="681"/>
      <c r="C51" s="8" t="s">
        <v>80</v>
      </c>
      <c r="D51" s="8" t="s">
        <v>12</v>
      </c>
      <c r="E51" s="8" t="s">
        <v>9</v>
      </c>
      <c r="F51" s="8">
        <v>5</v>
      </c>
      <c r="G51" s="8">
        <v>53</v>
      </c>
      <c r="H51" s="681"/>
      <c r="I51" s="291">
        <v>2.9689999999999999</v>
      </c>
      <c r="J51" s="291">
        <f t="shared" si="4"/>
        <v>2.9689999999999999</v>
      </c>
      <c r="K51" s="292">
        <v>2.9689999999999999</v>
      </c>
      <c r="L51" s="291"/>
      <c r="M51" s="289">
        <f t="shared" si="2"/>
        <v>1.1876</v>
      </c>
      <c r="N51" s="289">
        <f t="shared" si="3"/>
        <v>1.1876</v>
      </c>
      <c r="O51" s="290">
        <f t="shared" si="3"/>
        <v>0</v>
      </c>
      <c r="P51" s="51"/>
    </row>
    <row r="52" spans="1:16" ht="16.899999999999999" customHeight="1" x14ac:dyDescent="0.2">
      <c r="A52" s="58" t="s">
        <v>30</v>
      </c>
      <c r="B52" s="59" t="s">
        <v>83</v>
      </c>
      <c r="C52" s="50"/>
      <c r="D52" s="50"/>
      <c r="E52" s="50"/>
      <c r="F52" s="50"/>
      <c r="G52" s="50"/>
      <c r="H52" s="689" t="s">
        <v>84</v>
      </c>
      <c r="I52" s="294">
        <f>SUM(I53:I62)</f>
        <v>489.54589999999996</v>
      </c>
      <c r="J52" s="294">
        <f t="shared" ref="J52:L52" si="5">SUM(J53:J62)</f>
        <v>463.85760000000005</v>
      </c>
      <c r="K52" s="294">
        <f t="shared" si="5"/>
        <v>463.85760000000005</v>
      </c>
      <c r="L52" s="294">
        <f t="shared" si="5"/>
        <v>0</v>
      </c>
      <c r="M52" s="288"/>
      <c r="N52" s="289">
        <f t="shared" si="3"/>
        <v>185.54304000000002</v>
      </c>
      <c r="O52" s="290">
        <f t="shared" si="3"/>
        <v>0</v>
      </c>
      <c r="P52" s="52"/>
    </row>
    <row r="53" spans="1:16" ht="16.899999999999999" customHeight="1" x14ac:dyDescent="0.2">
      <c r="A53" s="60">
        <v>1</v>
      </c>
      <c r="B53" s="680" t="s">
        <v>87</v>
      </c>
      <c r="C53" s="8">
        <v>75</v>
      </c>
      <c r="D53" s="8">
        <v>1</v>
      </c>
      <c r="E53" s="8">
        <v>1</v>
      </c>
      <c r="F53" s="11">
        <v>6</v>
      </c>
      <c r="G53" s="11">
        <v>205</v>
      </c>
      <c r="H53" s="689"/>
      <c r="I53" s="293">
        <v>51.023099999999999</v>
      </c>
      <c r="J53" s="291">
        <f t="shared" si="4"/>
        <v>42.056100000000001</v>
      </c>
      <c r="K53" s="292">
        <v>42.056100000000001</v>
      </c>
      <c r="L53" s="293"/>
      <c r="M53" s="289"/>
      <c r="N53" s="289">
        <f t="shared" si="3"/>
        <v>16.82244</v>
      </c>
      <c r="O53" s="290">
        <f t="shared" si="3"/>
        <v>0</v>
      </c>
      <c r="P53" s="56"/>
    </row>
    <row r="54" spans="1:16" ht="16.899999999999999" customHeight="1" x14ac:dyDescent="0.2">
      <c r="A54" s="60">
        <v>2</v>
      </c>
      <c r="B54" s="680"/>
      <c r="C54" s="8">
        <v>83</v>
      </c>
      <c r="D54" s="8">
        <v>6</v>
      </c>
      <c r="E54" s="8">
        <v>1</v>
      </c>
      <c r="F54" s="11">
        <v>11</v>
      </c>
      <c r="G54" s="11">
        <v>21</v>
      </c>
      <c r="H54" s="689"/>
      <c r="I54" s="291">
        <v>90.0244</v>
      </c>
      <c r="J54" s="291">
        <f t="shared" si="4"/>
        <v>90.0244</v>
      </c>
      <c r="K54" s="292">
        <v>90.0244</v>
      </c>
      <c r="L54" s="291"/>
      <c r="M54" s="289"/>
      <c r="N54" s="289">
        <f t="shared" si="3"/>
        <v>36.00976</v>
      </c>
      <c r="O54" s="290">
        <f t="shared" si="3"/>
        <v>0</v>
      </c>
      <c r="P54" s="57"/>
    </row>
    <row r="55" spans="1:16" ht="16.899999999999999" customHeight="1" x14ac:dyDescent="0.2">
      <c r="A55" s="60">
        <v>3</v>
      </c>
      <c r="B55" s="680"/>
      <c r="C55" s="8" t="s">
        <v>82</v>
      </c>
      <c r="D55" s="8">
        <v>6</v>
      </c>
      <c r="E55" s="8">
        <v>3</v>
      </c>
      <c r="F55" s="11">
        <v>11</v>
      </c>
      <c r="G55" s="11">
        <v>23</v>
      </c>
      <c r="H55" s="689"/>
      <c r="I55" s="291">
        <v>25.677900000000001</v>
      </c>
      <c r="J55" s="291">
        <f t="shared" si="4"/>
        <v>25.677900000000001</v>
      </c>
      <c r="K55" s="292">
        <v>25.677900000000001</v>
      </c>
      <c r="L55" s="291"/>
      <c r="M55" s="289"/>
      <c r="N55" s="289">
        <f t="shared" si="3"/>
        <v>10.271160000000002</v>
      </c>
      <c r="O55" s="290">
        <f t="shared" si="3"/>
        <v>0</v>
      </c>
      <c r="P55" s="57"/>
    </row>
    <row r="56" spans="1:16" ht="16.899999999999999" customHeight="1" x14ac:dyDescent="0.2">
      <c r="A56" s="60">
        <v>4</v>
      </c>
      <c r="B56" s="680"/>
      <c r="C56" s="8" t="s">
        <v>82</v>
      </c>
      <c r="D56" s="8">
        <v>7</v>
      </c>
      <c r="E56" s="8">
        <v>1</v>
      </c>
      <c r="F56" s="11">
        <v>11</v>
      </c>
      <c r="G56" s="11">
        <v>24</v>
      </c>
      <c r="H56" s="689"/>
      <c r="I56" s="291">
        <v>24.643000000000001</v>
      </c>
      <c r="J56" s="291">
        <f t="shared" si="4"/>
        <v>24.643000000000001</v>
      </c>
      <c r="K56" s="292">
        <v>24.643000000000001</v>
      </c>
      <c r="L56" s="291"/>
      <c r="M56" s="289"/>
      <c r="N56" s="289">
        <f t="shared" si="3"/>
        <v>9.8572000000000006</v>
      </c>
      <c r="O56" s="290">
        <f t="shared" si="3"/>
        <v>0</v>
      </c>
      <c r="P56" s="57"/>
    </row>
    <row r="57" spans="1:16" ht="16.899999999999999" customHeight="1" x14ac:dyDescent="0.2">
      <c r="A57" s="60">
        <v>5</v>
      </c>
      <c r="B57" s="680"/>
      <c r="C57" s="8" t="s">
        <v>82</v>
      </c>
      <c r="D57" s="8">
        <v>7</v>
      </c>
      <c r="E57" s="8">
        <v>2</v>
      </c>
      <c r="F57" s="11">
        <v>11</v>
      </c>
      <c r="G57" s="11">
        <v>25</v>
      </c>
      <c r="H57" s="689"/>
      <c r="I57" s="291">
        <v>81.106300000000005</v>
      </c>
      <c r="J57" s="291">
        <f t="shared" si="4"/>
        <v>81.106300000000005</v>
      </c>
      <c r="K57" s="292">
        <v>81.106300000000005</v>
      </c>
      <c r="L57" s="291"/>
      <c r="M57" s="289"/>
      <c r="N57" s="289">
        <f t="shared" si="3"/>
        <v>32.442520000000002</v>
      </c>
      <c r="O57" s="290">
        <f t="shared" si="3"/>
        <v>0</v>
      </c>
      <c r="P57" s="57"/>
    </row>
    <row r="58" spans="1:16" ht="16.899999999999999" customHeight="1" x14ac:dyDescent="0.2">
      <c r="A58" s="60">
        <v>6</v>
      </c>
      <c r="B58" s="680"/>
      <c r="C58" s="8" t="s">
        <v>82</v>
      </c>
      <c r="D58" s="8">
        <v>1</v>
      </c>
      <c r="E58" s="8">
        <v>1</v>
      </c>
      <c r="F58" s="11">
        <v>12</v>
      </c>
      <c r="G58" s="11">
        <v>56</v>
      </c>
      <c r="H58" s="689"/>
      <c r="I58" s="293">
        <v>6.4534000000000002</v>
      </c>
      <c r="J58" s="291">
        <f t="shared" si="4"/>
        <v>0</v>
      </c>
      <c r="K58" s="292">
        <v>0</v>
      </c>
      <c r="L58" s="293"/>
      <c r="M58" s="289"/>
      <c r="N58" s="289">
        <f t="shared" si="3"/>
        <v>0</v>
      </c>
      <c r="O58" s="290">
        <f t="shared" si="3"/>
        <v>0</v>
      </c>
      <c r="P58" s="56"/>
    </row>
    <row r="59" spans="1:16" ht="16.899999999999999" customHeight="1" x14ac:dyDescent="0.2">
      <c r="A59" s="60">
        <v>7</v>
      </c>
      <c r="B59" s="680"/>
      <c r="C59" s="8" t="s">
        <v>82</v>
      </c>
      <c r="D59" s="8">
        <v>1</v>
      </c>
      <c r="E59" s="8">
        <v>2</v>
      </c>
      <c r="F59" s="11">
        <v>12</v>
      </c>
      <c r="G59" s="11">
        <v>57</v>
      </c>
      <c r="H59" s="689"/>
      <c r="I59" s="291">
        <v>3.1756000000000002</v>
      </c>
      <c r="J59" s="291">
        <f t="shared" si="4"/>
        <v>0</v>
      </c>
      <c r="K59" s="292"/>
      <c r="L59" s="291"/>
      <c r="M59" s="289"/>
      <c r="N59" s="289">
        <f t="shared" si="3"/>
        <v>0</v>
      </c>
      <c r="O59" s="290">
        <f t="shared" si="3"/>
        <v>0</v>
      </c>
      <c r="P59" s="51"/>
    </row>
    <row r="60" spans="1:16" ht="16.899999999999999" customHeight="1" x14ac:dyDescent="0.2">
      <c r="A60" s="60">
        <v>8</v>
      </c>
      <c r="B60" s="680"/>
      <c r="C60" s="8" t="s">
        <v>82</v>
      </c>
      <c r="D60" s="8">
        <v>1</v>
      </c>
      <c r="E60" s="8">
        <v>3</v>
      </c>
      <c r="F60" s="11">
        <v>12</v>
      </c>
      <c r="G60" s="11">
        <v>59</v>
      </c>
      <c r="H60" s="689"/>
      <c r="I60" s="293">
        <v>45.868499999999997</v>
      </c>
      <c r="J60" s="291">
        <f t="shared" si="4"/>
        <v>42.956499999999998</v>
      </c>
      <c r="K60" s="292">
        <v>42.956499999999998</v>
      </c>
      <c r="L60" s="293"/>
      <c r="M60" s="289"/>
      <c r="N60" s="289">
        <f t="shared" si="3"/>
        <v>17.182600000000001</v>
      </c>
      <c r="O60" s="290">
        <f t="shared" si="3"/>
        <v>0</v>
      </c>
      <c r="P60" s="55"/>
    </row>
    <row r="61" spans="1:16" ht="16.899999999999999" customHeight="1" x14ac:dyDescent="0.2">
      <c r="A61" s="60">
        <v>9</v>
      </c>
      <c r="B61" s="680"/>
      <c r="C61" s="8" t="s">
        <v>82</v>
      </c>
      <c r="D61" s="8">
        <v>5</v>
      </c>
      <c r="E61" s="8">
        <v>2</v>
      </c>
      <c r="F61" s="11">
        <v>12</v>
      </c>
      <c r="G61" s="11">
        <v>60</v>
      </c>
      <c r="H61" s="689"/>
      <c r="I61" s="293">
        <v>1.8192999999999999</v>
      </c>
      <c r="J61" s="291">
        <f t="shared" si="4"/>
        <v>0</v>
      </c>
      <c r="K61" s="292">
        <v>0</v>
      </c>
      <c r="L61" s="293"/>
      <c r="M61" s="289"/>
      <c r="N61" s="289">
        <f t="shared" si="3"/>
        <v>0</v>
      </c>
      <c r="O61" s="290">
        <f t="shared" si="3"/>
        <v>0</v>
      </c>
      <c r="P61" s="55"/>
    </row>
    <row r="62" spans="1:16" ht="16.899999999999999" customHeight="1" x14ac:dyDescent="0.2">
      <c r="A62" s="60">
        <v>10</v>
      </c>
      <c r="B62" s="681"/>
      <c r="C62" s="8">
        <v>83</v>
      </c>
      <c r="D62" s="8">
        <v>5</v>
      </c>
      <c r="E62" s="8" t="s">
        <v>9</v>
      </c>
      <c r="F62" s="11">
        <v>12</v>
      </c>
      <c r="G62" s="11">
        <v>63</v>
      </c>
      <c r="H62" s="689"/>
      <c r="I62" s="293">
        <v>159.7544</v>
      </c>
      <c r="J62" s="291">
        <f t="shared" si="4"/>
        <v>157.39340000000001</v>
      </c>
      <c r="K62" s="292">
        <v>157.39340000000001</v>
      </c>
      <c r="L62" s="293"/>
      <c r="M62" s="289"/>
      <c r="N62" s="289">
        <f t="shared" si="3"/>
        <v>62.957360000000008</v>
      </c>
      <c r="O62" s="290">
        <f t="shared" si="3"/>
        <v>0</v>
      </c>
      <c r="P62" s="55"/>
    </row>
    <row r="63" spans="1:16" ht="16.899999999999999" customHeight="1" x14ac:dyDescent="0.2">
      <c r="A63" s="62" t="s">
        <v>31</v>
      </c>
      <c r="B63" s="59" t="s">
        <v>88</v>
      </c>
      <c r="C63" s="52"/>
      <c r="D63" s="52"/>
      <c r="E63" s="52"/>
      <c r="F63" s="46"/>
      <c r="G63" s="46"/>
      <c r="H63" s="690" t="s">
        <v>84</v>
      </c>
      <c r="I63" s="294">
        <f>SUM(I64:I79)</f>
        <v>615.10700000000008</v>
      </c>
      <c r="J63" s="294">
        <f t="shared" ref="J63:K63" si="6">SUM(J64:J79)</f>
        <v>581.75160000000017</v>
      </c>
      <c r="K63" s="294">
        <f t="shared" si="6"/>
        <v>581.75160000000017</v>
      </c>
      <c r="L63" s="294"/>
      <c r="M63" s="288"/>
      <c r="N63" s="289">
        <f t="shared" si="3"/>
        <v>232.70064000000008</v>
      </c>
      <c r="O63" s="290">
        <f t="shared" si="3"/>
        <v>0</v>
      </c>
      <c r="P63" s="54"/>
    </row>
    <row r="64" spans="1:16" ht="16.899999999999999" customHeight="1" x14ac:dyDescent="0.2">
      <c r="A64" s="53">
        <v>1</v>
      </c>
      <c r="B64" s="680" t="s">
        <v>87</v>
      </c>
      <c r="C64" s="8" t="s">
        <v>85</v>
      </c>
      <c r="D64" s="8" t="s">
        <v>13</v>
      </c>
      <c r="E64" s="8" t="s">
        <v>9</v>
      </c>
      <c r="F64" s="11">
        <v>12</v>
      </c>
      <c r="G64" s="11">
        <v>58</v>
      </c>
      <c r="H64" s="691"/>
      <c r="I64" s="291">
        <v>0.81030000000000002</v>
      </c>
      <c r="J64" s="294">
        <f>K64+L64</f>
        <v>0.81030000000000002</v>
      </c>
      <c r="K64" s="292">
        <v>0.81030000000000002</v>
      </c>
      <c r="L64" s="291"/>
      <c r="M64" s="288"/>
      <c r="N64" s="289">
        <f t="shared" si="3"/>
        <v>0.32412000000000002</v>
      </c>
      <c r="O64" s="290">
        <f t="shared" si="3"/>
        <v>0</v>
      </c>
      <c r="P64" s="57"/>
    </row>
    <row r="65" spans="1:16" ht="16.899999999999999" customHeight="1" x14ac:dyDescent="0.2">
      <c r="A65" s="53">
        <v>2</v>
      </c>
      <c r="B65" s="680"/>
      <c r="C65" s="8" t="s">
        <v>85</v>
      </c>
      <c r="D65" s="8" t="s">
        <v>13</v>
      </c>
      <c r="E65" s="8" t="s">
        <v>11</v>
      </c>
      <c r="F65" s="60">
        <v>12</v>
      </c>
      <c r="G65" s="60">
        <v>61</v>
      </c>
      <c r="H65" s="691"/>
      <c r="I65" s="291">
        <v>32.341799999999999</v>
      </c>
      <c r="J65" s="294">
        <f t="shared" ref="J65:J79" si="7">K65+L65</f>
        <v>32.341799999999999</v>
      </c>
      <c r="K65" s="292">
        <v>32.341799999999999</v>
      </c>
      <c r="L65" s="291"/>
      <c r="M65" s="288"/>
      <c r="N65" s="289">
        <f t="shared" si="3"/>
        <v>12.936720000000001</v>
      </c>
      <c r="O65" s="290">
        <f t="shared" si="3"/>
        <v>0</v>
      </c>
      <c r="P65" s="57"/>
    </row>
    <row r="66" spans="1:16" ht="16.899999999999999" customHeight="1" x14ac:dyDescent="0.2">
      <c r="A66" s="53">
        <v>3</v>
      </c>
      <c r="B66" s="680"/>
      <c r="C66" s="9" t="s">
        <v>85</v>
      </c>
      <c r="D66" s="9" t="s">
        <v>13</v>
      </c>
      <c r="E66" s="9" t="s">
        <v>13</v>
      </c>
      <c r="F66" s="9">
        <v>12</v>
      </c>
      <c r="G66" s="9">
        <v>62</v>
      </c>
      <c r="H66" s="691"/>
      <c r="I66" s="293">
        <v>59.616900000000001</v>
      </c>
      <c r="J66" s="294">
        <f t="shared" si="7"/>
        <v>57.225900000000003</v>
      </c>
      <c r="K66" s="292">
        <v>57.225900000000003</v>
      </c>
      <c r="L66" s="293"/>
      <c r="M66" s="288"/>
      <c r="N66" s="289">
        <f t="shared" si="3"/>
        <v>22.890360000000001</v>
      </c>
      <c r="O66" s="290">
        <f t="shared" si="3"/>
        <v>0</v>
      </c>
      <c r="P66" s="56"/>
    </row>
    <row r="67" spans="1:16" ht="16.899999999999999" customHeight="1" x14ac:dyDescent="0.2">
      <c r="A67" s="53">
        <v>4</v>
      </c>
      <c r="B67" s="680"/>
      <c r="C67" s="8" t="s">
        <v>85</v>
      </c>
      <c r="D67" s="8" t="s">
        <v>12</v>
      </c>
      <c r="E67" s="8" t="s">
        <v>9</v>
      </c>
      <c r="F67" s="8">
        <v>12</v>
      </c>
      <c r="G67" s="8">
        <v>64</v>
      </c>
      <c r="H67" s="680"/>
      <c r="I67" s="291">
        <v>70.144999999999996</v>
      </c>
      <c r="J67" s="294">
        <f t="shared" si="7"/>
        <v>70.144999999999996</v>
      </c>
      <c r="K67" s="292">
        <v>70.144999999999996</v>
      </c>
      <c r="L67" s="291"/>
      <c r="M67" s="288"/>
      <c r="N67" s="289">
        <f t="shared" si="3"/>
        <v>28.058</v>
      </c>
      <c r="O67" s="290">
        <f t="shared" si="3"/>
        <v>0</v>
      </c>
      <c r="P67" s="57"/>
    </row>
    <row r="68" spans="1:16" ht="16.899999999999999" customHeight="1" x14ac:dyDescent="0.2">
      <c r="A68" s="53">
        <v>5</v>
      </c>
      <c r="B68" s="680"/>
      <c r="C68" s="9" t="s">
        <v>85</v>
      </c>
      <c r="D68" s="9" t="s">
        <v>12</v>
      </c>
      <c r="E68" s="9" t="s">
        <v>9</v>
      </c>
      <c r="F68" s="9">
        <v>13</v>
      </c>
      <c r="G68" s="9">
        <v>241</v>
      </c>
      <c r="H68" s="680"/>
      <c r="I68" s="293">
        <v>32.761899999999997</v>
      </c>
      <c r="J68" s="294">
        <f t="shared" si="7"/>
        <v>30.400899999999996</v>
      </c>
      <c r="K68" s="292">
        <v>30.400899999999996</v>
      </c>
      <c r="L68" s="293"/>
      <c r="M68" s="288"/>
      <c r="N68" s="289">
        <f t="shared" si="3"/>
        <v>12.160359999999999</v>
      </c>
      <c r="O68" s="290">
        <f t="shared" si="3"/>
        <v>0</v>
      </c>
      <c r="P68" s="56"/>
    </row>
    <row r="69" spans="1:16" ht="16.899999999999999" customHeight="1" x14ac:dyDescent="0.2">
      <c r="A69" s="53">
        <v>6</v>
      </c>
      <c r="B69" s="680"/>
      <c r="C69" s="8" t="s">
        <v>85</v>
      </c>
      <c r="D69" s="8" t="s">
        <v>10</v>
      </c>
      <c r="E69" s="8" t="s">
        <v>9</v>
      </c>
      <c r="F69" s="8">
        <v>12</v>
      </c>
      <c r="G69" s="8">
        <v>65</v>
      </c>
      <c r="H69" s="680"/>
      <c r="I69" s="291">
        <v>131.60890000000001</v>
      </c>
      <c r="J69" s="294">
        <f t="shared" si="7"/>
        <v>131.60890000000001</v>
      </c>
      <c r="K69" s="292">
        <v>131.60890000000001</v>
      </c>
      <c r="L69" s="291"/>
      <c r="M69" s="288"/>
      <c r="N69" s="289">
        <f t="shared" si="3"/>
        <v>52.643560000000008</v>
      </c>
      <c r="O69" s="290">
        <f t="shared" si="3"/>
        <v>0</v>
      </c>
      <c r="P69" s="57"/>
    </row>
    <row r="70" spans="1:16" ht="16.899999999999999" customHeight="1" x14ac:dyDescent="0.2">
      <c r="A70" s="53">
        <v>7</v>
      </c>
      <c r="B70" s="680"/>
      <c r="C70" s="8" t="s">
        <v>85</v>
      </c>
      <c r="D70" s="8" t="s">
        <v>10</v>
      </c>
      <c r="E70" s="8" t="s">
        <v>11</v>
      </c>
      <c r="F70" s="8">
        <v>12</v>
      </c>
      <c r="G70" s="8">
        <v>66</v>
      </c>
      <c r="H70" s="680"/>
      <c r="I70" s="291">
        <v>20.406500000000001</v>
      </c>
      <c r="J70" s="294">
        <f t="shared" si="7"/>
        <v>20.406500000000001</v>
      </c>
      <c r="K70" s="292">
        <v>20.406500000000001</v>
      </c>
      <c r="L70" s="291"/>
      <c r="M70" s="288"/>
      <c r="N70" s="289">
        <f t="shared" si="3"/>
        <v>8.1626000000000012</v>
      </c>
      <c r="O70" s="290">
        <f t="shared" si="3"/>
        <v>0</v>
      </c>
      <c r="P70" s="57"/>
    </row>
    <row r="71" spans="1:16" ht="16.899999999999999" customHeight="1" x14ac:dyDescent="0.2">
      <c r="A71" s="53">
        <v>8</v>
      </c>
      <c r="B71" s="680"/>
      <c r="C71" s="9" t="s">
        <v>85</v>
      </c>
      <c r="D71" s="9" t="s">
        <v>55</v>
      </c>
      <c r="E71" s="9" t="s">
        <v>9</v>
      </c>
      <c r="F71" s="9">
        <v>12</v>
      </c>
      <c r="G71" s="9">
        <v>67</v>
      </c>
      <c r="H71" s="680"/>
      <c r="I71" s="293">
        <v>176.2876</v>
      </c>
      <c r="J71" s="294">
        <f t="shared" si="7"/>
        <v>164.63759999999999</v>
      </c>
      <c r="K71" s="292">
        <v>164.63759999999999</v>
      </c>
      <c r="L71" s="293"/>
      <c r="M71" s="288"/>
      <c r="N71" s="289">
        <f t="shared" si="3"/>
        <v>65.855040000000002</v>
      </c>
      <c r="O71" s="290">
        <f t="shared" si="3"/>
        <v>0</v>
      </c>
      <c r="P71" s="56"/>
    </row>
    <row r="72" spans="1:16" ht="16.899999999999999" customHeight="1" x14ac:dyDescent="0.2">
      <c r="A72" s="53">
        <v>9</v>
      </c>
      <c r="B72" s="680"/>
      <c r="C72" s="60" t="s">
        <v>85</v>
      </c>
      <c r="D72" s="60" t="s">
        <v>10</v>
      </c>
      <c r="E72" s="60" t="s">
        <v>13</v>
      </c>
      <c r="F72" s="60">
        <v>12</v>
      </c>
      <c r="G72" s="60">
        <v>68</v>
      </c>
      <c r="H72" s="680"/>
      <c r="I72" s="291">
        <v>12.7791</v>
      </c>
      <c r="J72" s="294">
        <f t="shared" si="7"/>
        <v>12.7791</v>
      </c>
      <c r="K72" s="292">
        <v>12.7791</v>
      </c>
      <c r="L72" s="291"/>
      <c r="M72" s="288"/>
      <c r="N72" s="289">
        <f t="shared" si="3"/>
        <v>5.1116400000000004</v>
      </c>
      <c r="O72" s="290">
        <f t="shared" si="3"/>
        <v>0</v>
      </c>
      <c r="P72" s="57"/>
    </row>
    <row r="73" spans="1:16" ht="16.899999999999999" customHeight="1" x14ac:dyDescent="0.2">
      <c r="A73" s="53">
        <v>10</v>
      </c>
      <c r="B73" s="680"/>
      <c r="C73" s="60" t="s">
        <v>85</v>
      </c>
      <c r="D73" s="60" t="s">
        <v>55</v>
      </c>
      <c r="E73" s="60" t="s">
        <v>11</v>
      </c>
      <c r="F73" s="60">
        <v>12</v>
      </c>
      <c r="G73" s="60">
        <v>69</v>
      </c>
      <c r="H73" s="680"/>
      <c r="I73" s="291">
        <v>6.1197999999999997</v>
      </c>
      <c r="J73" s="294">
        <f t="shared" si="7"/>
        <v>6.1197999999999997</v>
      </c>
      <c r="K73" s="292">
        <v>6.1197999999999997</v>
      </c>
      <c r="L73" s="291"/>
      <c r="M73" s="288"/>
      <c r="N73" s="289">
        <f t="shared" si="3"/>
        <v>2.4479199999999999</v>
      </c>
      <c r="O73" s="290">
        <f t="shared" si="3"/>
        <v>0</v>
      </c>
      <c r="P73" s="57"/>
    </row>
    <row r="74" spans="1:16" ht="16.899999999999999" customHeight="1" x14ac:dyDescent="0.2">
      <c r="A74" s="53">
        <v>11</v>
      </c>
      <c r="B74" s="680"/>
      <c r="C74" s="60" t="s">
        <v>85</v>
      </c>
      <c r="D74" s="60" t="s">
        <v>55</v>
      </c>
      <c r="E74" s="60" t="s">
        <v>13</v>
      </c>
      <c r="F74" s="60">
        <v>12</v>
      </c>
      <c r="G74" s="60">
        <v>70</v>
      </c>
      <c r="H74" s="680"/>
      <c r="I74" s="291">
        <v>3.9424999999999999</v>
      </c>
      <c r="J74" s="294">
        <f t="shared" si="7"/>
        <v>3.9424999999999999</v>
      </c>
      <c r="K74" s="292">
        <v>3.9424999999999999</v>
      </c>
      <c r="L74" s="291"/>
      <c r="M74" s="288"/>
      <c r="N74" s="289">
        <f t="shared" si="3"/>
        <v>1.577</v>
      </c>
      <c r="O74" s="290">
        <f t="shared" si="3"/>
        <v>0</v>
      </c>
      <c r="P74" s="57"/>
    </row>
    <row r="75" spans="1:16" ht="16.899999999999999" customHeight="1" x14ac:dyDescent="0.2">
      <c r="A75" s="53">
        <v>12</v>
      </c>
      <c r="B75" s="680"/>
      <c r="C75" s="60" t="s">
        <v>85</v>
      </c>
      <c r="D75" s="60" t="s">
        <v>11</v>
      </c>
      <c r="E75" s="60" t="s">
        <v>9</v>
      </c>
      <c r="F75" s="60">
        <v>13</v>
      </c>
      <c r="G75" s="60">
        <v>237</v>
      </c>
      <c r="H75" s="680"/>
      <c r="I75" s="291">
        <v>8.0579000000000001</v>
      </c>
      <c r="J75" s="294">
        <f t="shared" si="7"/>
        <v>8.0579000000000001</v>
      </c>
      <c r="K75" s="292">
        <v>8.0579000000000001</v>
      </c>
      <c r="L75" s="291"/>
      <c r="M75" s="288"/>
      <c r="N75" s="289">
        <f t="shared" si="3"/>
        <v>3.22316</v>
      </c>
      <c r="O75" s="290">
        <f t="shared" si="3"/>
        <v>0</v>
      </c>
      <c r="P75" s="57"/>
    </row>
    <row r="76" spans="1:16" ht="16.899999999999999" customHeight="1" x14ac:dyDescent="0.2">
      <c r="A76" s="53">
        <v>13</v>
      </c>
      <c r="B76" s="680"/>
      <c r="C76" s="60" t="s">
        <v>85</v>
      </c>
      <c r="D76" s="60" t="s">
        <v>9</v>
      </c>
      <c r="E76" s="60" t="s">
        <v>9</v>
      </c>
      <c r="F76" s="60">
        <v>13</v>
      </c>
      <c r="G76" s="60">
        <v>238</v>
      </c>
      <c r="H76" s="680"/>
      <c r="I76" s="291">
        <v>6.1197999999999997</v>
      </c>
      <c r="J76" s="294">
        <f t="shared" si="7"/>
        <v>6.1197999999999997</v>
      </c>
      <c r="K76" s="292">
        <v>6.1197999999999997</v>
      </c>
      <c r="L76" s="291"/>
      <c r="M76" s="288"/>
      <c r="N76" s="289">
        <f t="shared" ref="N76:O79" si="8">K76*0.4</f>
        <v>2.4479199999999999</v>
      </c>
      <c r="O76" s="290">
        <f t="shared" si="8"/>
        <v>0</v>
      </c>
      <c r="P76" s="57"/>
    </row>
    <row r="77" spans="1:16" ht="16.899999999999999" customHeight="1" x14ac:dyDescent="0.2">
      <c r="A77" s="53">
        <v>14</v>
      </c>
      <c r="B77" s="680"/>
      <c r="C77" s="82" t="s">
        <v>85</v>
      </c>
      <c r="D77" s="82" t="s">
        <v>21</v>
      </c>
      <c r="E77" s="82" t="s">
        <v>9</v>
      </c>
      <c r="F77" s="82">
        <v>13</v>
      </c>
      <c r="G77" s="82">
        <v>239</v>
      </c>
      <c r="H77" s="680"/>
      <c r="I77" s="293">
        <v>44.519599999999997</v>
      </c>
      <c r="J77" s="294">
        <f t="shared" si="7"/>
        <v>37.1556</v>
      </c>
      <c r="K77" s="292">
        <v>37.1556</v>
      </c>
      <c r="L77" s="293"/>
      <c r="M77" s="288"/>
      <c r="N77" s="289">
        <f t="shared" si="8"/>
        <v>14.86224</v>
      </c>
      <c r="O77" s="290">
        <f t="shared" si="8"/>
        <v>0</v>
      </c>
      <c r="P77" s="56"/>
    </row>
    <row r="78" spans="1:16" ht="16.899999999999999" customHeight="1" x14ac:dyDescent="0.2">
      <c r="A78" s="53">
        <v>15</v>
      </c>
      <c r="B78" s="680"/>
      <c r="C78" s="82" t="s">
        <v>85</v>
      </c>
      <c r="D78" s="82" t="s">
        <v>21</v>
      </c>
      <c r="E78" s="82" t="s">
        <v>11</v>
      </c>
      <c r="F78" s="82">
        <v>13</v>
      </c>
      <c r="G78" s="82">
        <v>240</v>
      </c>
      <c r="H78" s="680"/>
      <c r="I78" s="293">
        <v>7.2374000000000001</v>
      </c>
      <c r="J78" s="294">
        <f t="shared" si="7"/>
        <v>0</v>
      </c>
      <c r="K78" s="292">
        <v>0</v>
      </c>
      <c r="L78" s="293"/>
      <c r="M78" s="288"/>
      <c r="N78" s="289">
        <f t="shared" si="8"/>
        <v>0</v>
      </c>
      <c r="O78" s="290">
        <f t="shared" si="8"/>
        <v>0</v>
      </c>
      <c r="P78" s="56"/>
    </row>
    <row r="79" spans="1:16" ht="16.899999999999999" customHeight="1" x14ac:dyDescent="0.2">
      <c r="A79" s="53">
        <v>16</v>
      </c>
      <c r="B79" s="681"/>
      <c r="C79" s="82" t="s">
        <v>85</v>
      </c>
      <c r="D79" s="82" t="s">
        <v>12</v>
      </c>
      <c r="E79" s="82" t="s">
        <v>11</v>
      </c>
      <c r="F79" s="82">
        <v>13</v>
      </c>
      <c r="G79" s="82">
        <v>242</v>
      </c>
      <c r="H79" s="681"/>
      <c r="I79" s="293">
        <v>2.3519999999999999</v>
      </c>
      <c r="J79" s="294">
        <f t="shared" si="7"/>
        <v>0</v>
      </c>
      <c r="K79" s="292">
        <v>0</v>
      </c>
      <c r="L79" s="293"/>
      <c r="M79" s="288"/>
      <c r="N79" s="289">
        <f t="shared" si="8"/>
        <v>0</v>
      </c>
      <c r="O79" s="290">
        <f t="shared" si="8"/>
        <v>0</v>
      </c>
      <c r="P79" s="56"/>
    </row>
    <row r="80" spans="1:16" s="398" customFormat="1" ht="16.899999999999999" customHeight="1" x14ac:dyDescent="0.2">
      <c r="A80" s="211"/>
      <c r="B80" s="208" t="s">
        <v>218</v>
      </c>
      <c r="C80" s="208"/>
      <c r="D80" s="208"/>
      <c r="E80" s="208"/>
      <c r="F80" s="208"/>
      <c r="G80" s="208"/>
      <c r="H80" s="209"/>
      <c r="I80" s="295">
        <f>I81+I89+I96+I117+I140</f>
        <v>398.12100000000004</v>
      </c>
      <c r="J80" s="295">
        <f>K80+L80</f>
        <v>312.02310000000006</v>
      </c>
      <c r="K80" s="295">
        <f t="shared" ref="K80:L80" si="9">K81+K89+K96+K117+K140</f>
        <v>312.02310000000006</v>
      </c>
      <c r="L80" s="295">
        <f t="shared" si="9"/>
        <v>0</v>
      </c>
      <c r="M80" s="295">
        <f>N80+O80</f>
        <v>124.80924000000003</v>
      </c>
      <c r="N80" s="295">
        <f>K80*0.4</f>
        <v>124.80924000000003</v>
      </c>
      <c r="O80" s="296">
        <f>L80*0.4</f>
        <v>0</v>
      </c>
      <c r="P80" s="208"/>
    </row>
    <row r="81" spans="1:16" s="399" customFormat="1" ht="16.899999999999999" customHeight="1" x14ac:dyDescent="0.2">
      <c r="A81" s="28" t="s">
        <v>25</v>
      </c>
      <c r="B81" s="692" t="s">
        <v>29</v>
      </c>
      <c r="C81" s="693"/>
      <c r="D81" s="694"/>
      <c r="E81" s="27"/>
      <c r="F81" s="27"/>
      <c r="G81" s="27"/>
      <c r="H81" s="28"/>
      <c r="I81" s="297">
        <f>SUM(I82:I88)</f>
        <v>80.887799999999999</v>
      </c>
      <c r="J81" s="298">
        <f t="shared" ref="J81:J140" si="10">K81+L81</f>
        <v>76.995599999999996</v>
      </c>
      <c r="K81" s="297">
        <f t="shared" ref="K81" si="11">SUM(K82:K88)</f>
        <v>76.995599999999996</v>
      </c>
      <c r="L81" s="297"/>
      <c r="M81" s="298">
        <f t="shared" ref="M81:M140" si="12">N81+O81</f>
        <v>30.79824</v>
      </c>
      <c r="N81" s="292">
        <f t="shared" ref="N81:O140" si="13">K81*0.4</f>
        <v>30.79824</v>
      </c>
      <c r="O81" s="299">
        <f t="shared" si="13"/>
        <v>0</v>
      </c>
      <c r="P81" s="27"/>
    </row>
    <row r="82" spans="1:16" ht="16.899999999999999" customHeight="1" x14ac:dyDescent="0.2">
      <c r="A82" s="24">
        <v>1</v>
      </c>
      <c r="B82" s="695" t="s">
        <v>37</v>
      </c>
      <c r="C82" s="8">
        <v>1</v>
      </c>
      <c r="D82" s="8">
        <v>1</v>
      </c>
      <c r="E82" s="8">
        <v>86</v>
      </c>
      <c r="F82" s="8">
        <v>3</v>
      </c>
      <c r="G82" s="8">
        <v>1</v>
      </c>
      <c r="H82" s="679" t="s">
        <v>17</v>
      </c>
      <c r="I82" s="300">
        <v>1.2121999999999999</v>
      </c>
      <c r="J82" s="291">
        <f t="shared" si="10"/>
        <v>0</v>
      </c>
      <c r="K82" s="300"/>
      <c r="L82" s="300"/>
      <c r="M82" s="291">
        <f t="shared" si="12"/>
        <v>0</v>
      </c>
      <c r="N82" s="291"/>
      <c r="O82" s="301"/>
      <c r="P82" s="400"/>
    </row>
    <row r="83" spans="1:16" s="399" customFormat="1" ht="16.899999999999999" customHeight="1" x14ac:dyDescent="0.2">
      <c r="A83" s="26">
        <v>2</v>
      </c>
      <c r="B83" s="696"/>
      <c r="C83" s="2" t="s">
        <v>9</v>
      </c>
      <c r="D83" s="2" t="s">
        <v>11</v>
      </c>
      <c r="E83" s="2" t="s">
        <v>15</v>
      </c>
      <c r="F83" s="3">
        <v>3</v>
      </c>
      <c r="G83" s="3">
        <v>1</v>
      </c>
      <c r="H83" s="680"/>
      <c r="I83" s="302">
        <v>11.392099999999999</v>
      </c>
      <c r="J83" s="292">
        <f t="shared" si="10"/>
        <v>11.392099999999999</v>
      </c>
      <c r="K83" s="303">
        <v>11.392099999999999</v>
      </c>
      <c r="L83" s="303"/>
      <c r="M83" s="292">
        <f t="shared" si="12"/>
        <v>4.5568400000000002</v>
      </c>
      <c r="N83" s="292">
        <f t="shared" si="13"/>
        <v>4.5568400000000002</v>
      </c>
      <c r="O83" s="304"/>
      <c r="P83" s="73"/>
    </row>
    <row r="84" spans="1:16" s="399" customFormat="1" ht="16.899999999999999" customHeight="1" x14ac:dyDescent="0.2">
      <c r="A84" s="26">
        <v>3</v>
      </c>
      <c r="B84" s="696"/>
      <c r="C84" s="2" t="s">
        <v>9</v>
      </c>
      <c r="D84" s="2" t="s">
        <v>11</v>
      </c>
      <c r="E84" s="2" t="s">
        <v>16</v>
      </c>
      <c r="F84" s="3">
        <v>3</v>
      </c>
      <c r="G84" s="3">
        <v>2</v>
      </c>
      <c r="H84" s="680"/>
      <c r="I84" s="302">
        <v>30.578299999999999</v>
      </c>
      <c r="J84" s="292">
        <f t="shared" si="10"/>
        <v>30.578299999999999</v>
      </c>
      <c r="K84" s="303">
        <v>30.578299999999999</v>
      </c>
      <c r="L84" s="303"/>
      <c r="M84" s="292">
        <f t="shared" si="12"/>
        <v>12.23132</v>
      </c>
      <c r="N84" s="292">
        <f t="shared" si="13"/>
        <v>12.23132</v>
      </c>
      <c r="O84" s="304"/>
      <c r="P84" s="73"/>
    </row>
    <row r="85" spans="1:16" s="399" customFormat="1" ht="16.899999999999999" customHeight="1" x14ac:dyDescent="0.2">
      <c r="A85" s="26">
        <v>4</v>
      </c>
      <c r="B85" s="696"/>
      <c r="C85" s="2" t="s">
        <v>9</v>
      </c>
      <c r="D85" s="2">
        <v>3</v>
      </c>
      <c r="E85" s="2" t="s">
        <v>15</v>
      </c>
      <c r="F85" s="3">
        <v>3</v>
      </c>
      <c r="G85" s="3">
        <v>3</v>
      </c>
      <c r="H85" s="680"/>
      <c r="I85" s="302">
        <v>5.0667</v>
      </c>
      <c r="J85" s="292">
        <f t="shared" si="10"/>
        <v>5.0667</v>
      </c>
      <c r="K85" s="303">
        <v>5.0667</v>
      </c>
      <c r="L85" s="303"/>
      <c r="M85" s="292">
        <f t="shared" si="12"/>
        <v>2.0266800000000003</v>
      </c>
      <c r="N85" s="292">
        <f t="shared" si="13"/>
        <v>2.0266800000000003</v>
      </c>
      <c r="O85" s="304"/>
      <c r="P85" s="73"/>
    </row>
    <row r="86" spans="1:16" s="399" customFormat="1" ht="16.899999999999999" customHeight="1" x14ac:dyDescent="0.2">
      <c r="A86" s="26">
        <v>5</v>
      </c>
      <c r="B86" s="696"/>
      <c r="C86" s="1" t="s">
        <v>9</v>
      </c>
      <c r="D86" s="1" t="s">
        <v>12</v>
      </c>
      <c r="E86" s="1" t="s">
        <v>15</v>
      </c>
      <c r="F86" s="7">
        <v>3</v>
      </c>
      <c r="G86" s="7">
        <v>4</v>
      </c>
      <c r="H86" s="680"/>
      <c r="I86" s="305">
        <v>28.4038</v>
      </c>
      <c r="J86" s="292">
        <f t="shared" si="10"/>
        <v>25.723800000000001</v>
      </c>
      <c r="K86" s="306">
        <v>25.723800000000001</v>
      </c>
      <c r="L86" s="306"/>
      <c r="M86" s="292">
        <f t="shared" si="12"/>
        <v>10.289520000000001</v>
      </c>
      <c r="N86" s="292">
        <f t="shared" si="13"/>
        <v>10.289520000000001</v>
      </c>
      <c r="O86" s="304"/>
      <c r="P86" s="74"/>
    </row>
    <row r="87" spans="1:16" s="399" customFormat="1" ht="16.899999999999999" customHeight="1" x14ac:dyDescent="0.2">
      <c r="A87" s="26">
        <v>6</v>
      </c>
      <c r="B87" s="696"/>
      <c r="C87" s="2" t="s">
        <v>11</v>
      </c>
      <c r="D87" s="2" t="s">
        <v>12</v>
      </c>
      <c r="E87" s="2" t="s">
        <v>15</v>
      </c>
      <c r="F87" s="3">
        <v>3</v>
      </c>
      <c r="G87" s="3">
        <v>5</v>
      </c>
      <c r="H87" s="680"/>
      <c r="I87" s="302">
        <v>1.2091000000000001</v>
      </c>
      <c r="J87" s="292">
        <f t="shared" si="10"/>
        <v>1.2091000000000001</v>
      </c>
      <c r="K87" s="303">
        <v>1.2091000000000001</v>
      </c>
      <c r="L87" s="303"/>
      <c r="M87" s="292">
        <f t="shared" si="12"/>
        <v>0.48364000000000007</v>
      </c>
      <c r="N87" s="292">
        <f t="shared" si="13"/>
        <v>0.48364000000000007</v>
      </c>
      <c r="O87" s="304"/>
      <c r="P87" s="75"/>
    </row>
    <row r="88" spans="1:16" s="399" customFormat="1" ht="16.899999999999999" customHeight="1" x14ac:dyDescent="0.2">
      <c r="A88" s="26">
        <v>7</v>
      </c>
      <c r="B88" s="697"/>
      <c r="C88" s="2" t="s">
        <v>11</v>
      </c>
      <c r="D88" s="2" t="s">
        <v>11</v>
      </c>
      <c r="E88" s="2" t="s">
        <v>16</v>
      </c>
      <c r="F88" s="3">
        <v>3</v>
      </c>
      <c r="G88" s="3">
        <v>6</v>
      </c>
      <c r="H88" s="681"/>
      <c r="I88" s="302">
        <v>3.0255999999999998</v>
      </c>
      <c r="J88" s="292">
        <f t="shared" si="10"/>
        <v>3.0255999999999998</v>
      </c>
      <c r="K88" s="303">
        <v>3.0255999999999998</v>
      </c>
      <c r="L88" s="303"/>
      <c r="M88" s="292">
        <f t="shared" si="12"/>
        <v>1.21024</v>
      </c>
      <c r="N88" s="292">
        <f t="shared" si="13"/>
        <v>1.21024</v>
      </c>
      <c r="O88" s="304"/>
      <c r="P88" s="75"/>
    </row>
    <row r="89" spans="1:16" s="172" customFormat="1" ht="16.899999999999999" customHeight="1" x14ac:dyDescent="0.2">
      <c r="A89" s="76" t="s">
        <v>30</v>
      </c>
      <c r="B89" s="692" t="s">
        <v>34</v>
      </c>
      <c r="C89" s="693"/>
      <c r="D89" s="694"/>
      <c r="E89" s="5"/>
      <c r="F89" s="6"/>
      <c r="G89" s="6"/>
      <c r="H89" s="28"/>
      <c r="I89" s="307">
        <f>SUM(I90:I95)</f>
        <v>30.675600000000003</v>
      </c>
      <c r="J89" s="298">
        <f t="shared" si="10"/>
        <v>20.659800000000001</v>
      </c>
      <c r="K89" s="307">
        <f>SUM(K90:K95)</f>
        <v>20.659800000000001</v>
      </c>
      <c r="L89" s="307"/>
      <c r="M89" s="298">
        <f t="shared" si="12"/>
        <v>8.2639200000000006</v>
      </c>
      <c r="N89" s="292">
        <f t="shared" si="13"/>
        <v>8.2639200000000006</v>
      </c>
      <c r="O89" s="299">
        <f t="shared" si="13"/>
        <v>0</v>
      </c>
      <c r="P89" s="77"/>
    </row>
    <row r="90" spans="1:16" s="399" customFormat="1" ht="16.899999999999999" customHeight="1" x14ac:dyDescent="0.2">
      <c r="A90" s="2">
        <v>1</v>
      </c>
      <c r="B90" s="695" t="s">
        <v>35</v>
      </c>
      <c r="C90" s="26">
        <v>1</v>
      </c>
      <c r="D90" s="26">
        <v>1</v>
      </c>
      <c r="E90" s="26">
        <v>90</v>
      </c>
      <c r="F90" s="3">
        <v>9</v>
      </c>
      <c r="G90" s="3">
        <v>238</v>
      </c>
      <c r="H90" s="703" t="s">
        <v>17</v>
      </c>
      <c r="I90" s="308">
        <v>4.2191000000000001</v>
      </c>
      <c r="J90" s="292">
        <f t="shared" si="10"/>
        <v>4.2191000000000001</v>
      </c>
      <c r="K90" s="303">
        <v>4.2191000000000001</v>
      </c>
      <c r="L90" s="309"/>
      <c r="M90" s="292">
        <f t="shared" si="12"/>
        <v>1.68764</v>
      </c>
      <c r="N90" s="292">
        <f t="shared" si="13"/>
        <v>1.68764</v>
      </c>
      <c r="O90" s="304"/>
      <c r="P90" s="401"/>
    </row>
    <row r="91" spans="1:16" s="399" customFormat="1" ht="16.899999999999999" customHeight="1" x14ac:dyDescent="0.2">
      <c r="A91" s="2">
        <v>2</v>
      </c>
      <c r="B91" s="696"/>
      <c r="C91" s="26">
        <v>1</v>
      </c>
      <c r="D91" s="26">
        <v>2</v>
      </c>
      <c r="E91" s="26">
        <v>94</v>
      </c>
      <c r="F91" s="3">
        <v>9</v>
      </c>
      <c r="G91" s="3">
        <v>239</v>
      </c>
      <c r="H91" s="704"/>
      <c r="I91" s="308">
        <v>2.0971000000000002</v>
      </c>
      <c r="J91" s="292">
        <f t="shared" si="10"/>
        <v>0.86810000000000009</v>
      </c>
      <c r="K91" s="303">
        <v>0.86810000000000009</v>
      </c>
      <c r="L91" s="309"/>
      <c r="M91" s="292">
        <f t="shared" si="12"/>
        <v>0.34724000000000005</v>
      </c>
      <c r="N91" s="292">
        <f t="shared" si="13"/>
        <v>0.34724000000000005</v>
      </c>
      <c r="O91" s="304"/>
      <c r="P91" s="401"/>
    </row>
    <row r="92" spans="1:16" s="399" customFormat="1" ht="16.899999999999999" customHeight="1" x14ac:dyDescent="0.2">
      <c r="A92" s="2">
        <v>3</v>
      </c>
      <c r="B92" s="696"/>
      <c r="C92" s="26">
        <v>2</v>
      </c>
      <c r="D92" s="26">
        <v>1</v>
      </c>
      <c r="E92" s="26">
        <v>90</v>
      </c>
      <c r="F92" s="3">
        <v>9</v>
      </c>
      <c r="G92" s="3">
        <v>240</v>
      </c>
      <c r="H92" s="704"/>
      <c r="I92" s="308">
        <v>9.1951000000000001</v>
      </c>
      <c r="J92" s="292">
        <f t="shared" si="10"/>
        <v>9.1951000000000001</v>
      </c>
      <c r="K92" s="303">
        <v>9.1951000000000001</v>
      </c>
      <c r="L92" s="309"/>
      <c r="M92" s="292">
        <f t="shared" si="12"/>
        <v>3.6780400000000002</v>
      </c>
      <c r="N92" s="292">
        <f t="shared" si="13"/>
        <v>3.6780400000000002</v>
      </c>
      <c r="O92" s="304"/>
      <c r="P92" s="402"/>
    </row>
    <row r="93" spans="1:16" s="399" customFormat="1" ht="16.899999999999999" customHeight="1" x14ac:dyDescent="0.2">
      <c r="A93" s="2">
        <v>4</v>
      </c>
      <c r="B93" s="696"/>
      <c r="C93" s="3">
        <v>3</v>
      </c>
      <c r="D93" s="3">
        <v>1</v>
      </c>
      <c r="E93" s="3">
        <v>90</v>
      </c>
      <c r="F93" s="3">
        <v>9</v>
      </c>
      <c r="G93" s="3">
        <v>241</v>
      </c>
      <c r="H93" s="704"/>
      <c r="I93" s="308">
        <v>6.3775000000000004</v>
      </c>
      <c r="J93" s="292">
        <f t="shared" si="10"/>
        <v>6.3775000000000004</v>
      </c>
      <c r="K93" s="303">
        <v>6.3775000000000004</v>
      </c>
      <c r="L93" s="309"/>
      <c r="M93" s="292">
        <f t="shared" si="12"/>
        <v>2.5510000000000002</v>
      </c>
      <c r="N93" s="292">
        <f t="shared" si="13"/>
        <v>2.5510000000000002</v>
      </c>
      <c r="O93" s="304"/>
      <c r="P93" s="402"/>
    </row>
    <row r="94" spans="1:16" ht="16.899999999999999" customHeight="1" x14ac:dyDescent="0.2">
      <c r="A94" s="8">
        <v>5</v>
      </c>
      <c r="B94" s="696"/>
      <c r="C94" s="9">
        <v>2</v>
      </c>
      <c r="D94" s="9">
        <v>2</v>
      </c>
      <c r="E94" s="9">
        <v>94</v>
      </c>
      <c r="F94" s="9">
        <v>9</v>
      </c>
      <c r="G94" s="9">
        <v>242</v>
      </c>
      <c r="H94" s="704"/>
      <c r="I94" s="310">
        <v>1.8243</v>
      </c>
      <c r="J94" s="291"/>
      <c r="K94" s="311"/>
      <c r="L94" s="311"/>
      <c r="M94" s="291"/>
      <c r="N94" s="291"/>
      <c r="O94" s="301"/>
      <c r="P94" s="400"/>
    </row>
    <row r="95" spans="1:16" ht="16.899999999999999" customHeight="1" x14ac:dyDescent="0.2">
      <c r="A95" s="8">
        <v>6</v>
      </c>
      <c r="B95" s="697"/>
      <c r="C95" s="9">
        <v>1</v>
      </c>
      <c r="D95" s="9">
        <v>5</v>
      </c>
      <c r="E95" s="9">
        <v>90</v>
      </c>
      <c r="F95" s="9">
        <v>9</v>
      </c>
      <c r="G95" s="9">
        <v>243</v>
      </c>
      <c r="H95" s="705"/>
      <c r="I95" s="310">
        <v>6.9625000000000004</v>
      </c>
      <c r="J95" s="291"/>
      <c r="K95" s="311"/>
      <c r="L95" s="311"/>
      <c r="M95" s="291"/>
      <c r="N95" s="291"/>
      <c r="O95" s="301"/>
      <c r="P95" s="400"/>
    </row>
    <row r="96" spans="1:16" s="399" customFormat="1" ht="16.899999999999999" customHeight="1" x14ac:dyDescent="0.2">
      <c r="A96" s="76" t="s">
        <v>31</v>
      </c>
      <c r="B96" s="706" t="s">
        <v>36</v>
      </c>
      <c r="C96" s="707"/>
      <c r="D96" s="708"/>
      <c r="E96" s="83"/>
      <c r="F96" s="84"/>
      <c r="G96" s="84"/>
      <c r="H96" s="85"/>
      <c r="I96" s="297">
        <f>SUM(I97:I116)</f>
        <v>150.17280000000002</v>
      </c>
      <c r="J96" s="298">
        <f t="shared" si="10"/>
        <v>138.52100000000002</v>
      </c>
      <c r="K96" s="297">
        <f t="shared" ref="K96" si="14">SUM(K97:K116)</f>
        <v>138.52100000000002</v>
      </c>
      <c r="L96" s="297"/>
      <c r="M96" s="298">
        <f t="shared" si="12"/>
        <v>55.408400000000007</v>
      </c>
      <c r="N96" s="292">
        <f t="shared" si="13"/>
        <v>55.408400000000007</v>
      </c>
      <c r="O96" s="299">
        <f t="shared" si="13"/>
        <v>0</v>
      </c>
      <c r="P96" s="86"/>
    </row>
    <row r="97" spans="1:20" s="399" customFormat="1" ht="16.899999999999999" customHeight="1" x14ac:dyDescent="0.2">
      <c r="A97" s="2">
        <v>1</v>
      </c>
      <c r="B97" s="695" t="s">
        <v>38</v>
      </c>
      <c r="C97" s="87" t="s">
        <v>11</v>
      </c>
      <c r="D97" s="87" t="s">
        <v>21</v>
      </c>
      <c r="E97" s="87" t="s">
        <v>20</v>
      </c>
      <c r="F97" s="3">
        <v>8</v>
      </c>
      <c r="G97" s="3">
        <v>188</v>
      </c>
      <c r="H97" s="703" t="s">
        <v>17</v>
      </c>
      <c r="I97" s="302">
        <v>0.60419999999999996</v>
      </c>
      <c r="J97" s="292">
        <f t="shared" si="10"/>
        <v>0.60419999999999996</v>
      </c>
      <c r="K97" s="308">
        <v>0.60419999999999996</v>
      </c>
      <c r="L97" s="308"/>
      <c r="M97" s="292">
        <f t="shared" si="12"/>
        <v>0.24168000000000001</v>
      </c>
      <c r="N97" s="292">
        <f t="shared" si="13"/>
        <v>0.24168000000000001</v>
      </c>
      <c r="O97" s="304"/>
      <c r="P97" s="88"/>
    </row>
    <row r="98" spans="1:20" s="399" customFormat="1" ht="16.899999999999999" customHeight="1" x14ac:dyDescent="0.2">
      <c r="A98" s="2">
        <v>2</v>
      </c>
      <c r="B98" s="696"/>
      <c r="C98" s="89" t="s">
        <v>9</v>
      </c>
      <c r="D98" s="89" t="s">
        <v>12</v>
      </c>
      <c r="E98" s="89" t="s">
        <v>20</v>
      </c>
      <c r="F98" s="3">
        <v>8</v>
      </c>
      <c r="G98" s="3">
        <v>189</v>
      </c>
      <c r="H98" s="704"/>
      <c r="I98" s="302">
        <v>0.57850000000000001</v>
      </c>
      <c r="J98" s="292">
        <f t="shared" si="10"/>
        <v>0.57850000000000001</v>
      </c>
      <c r="K98" s="308">
        <v>0.57850000000000001</v>
      </c>
      <c r="L98" s="308"/>
      <c r="M98" s="292">
        <f t="shared" si="12"/>
        <v>0.23140000000000002</v>
      </c>
      <c r="N98" s="292">
        <f t="shared" si="13"/>
        <v>0.23140000000000002</v>
      </c>
      <c r="O98" s="304"/>
      <c r="P98" s="88"/>
      <c r="R98" s="176"/>
      <c r="S98" s="176"/>
      <c r="T98" s="176"/>
    </row>
    <row r="99" spans="1:20" s="399" customFormat="1" ht="16.899999999999999" customHeight="1" x14ac:dyDescent="0.2">
      <c r="A99" s="2">
        <v>3</v>
      </c>
      <c r="B99" s="696"/>
      <c r="C99" s="89" t="s">
        <v>9</v>
      </c>
      <c r="D99" s="89" t="s">
        <v>9</v>
      </c>
      <c r="E99" s="89" t="s">
        <v>20</v>
      </c>
      <c r="F99" s="3">
        <v>8</v>
      </c>
      <c r="G99" s="3">
        <v>193</v>
      </c>
      <c r="H99" s="704"/>
      <c r="I99" s="302">
        <v>38.698700000000002</v>
      </c>
      <c r="J99" s="292">
        <f t="shared" si="10"/>
        <v>38.698700000000002</v>
      </c>
      <c r="K99" s="308">
        <v>38.698700000000002</v>
      </c>
      <c r="L99" s="308"/>
      <c r="M99" s="292">
        <f t="shared" si="12"/>
        <v>15.479480000000002</v>
      </c>
      <c r="N99" s="292">
        <f t="shared" si="13"/>
        <v>15.479480000000002</v>
      </c>
      <c r="O99" s="304"/>
      <c r="P99" s="88"/>
      <c r="R99" s="176"/>
      <c r="S99" s="176"/>
      <c r="T99" s="176"/>
    </row>
    <row r="100" spans="1:20" s="399" customFormat="1" ht="16.899999999999999" customHeight="1" x14ac:dyDescent="0.2">
      <c r="A100" s="2">
        <v>4</v>
      </c>
      <c r="B100" s="696"/>
      <c r="C100" s="89" t="s">
        <v>9</v>
      </c>
      <c r="D100" s="89" t="s">
        <v>21</v>
      </c>
      <c r="E100" s="89" t="s">
        <v>20</v>
      </c>
      <c r="F100" s="3">
        <v>8</v>
      </c>
      <c r="G100" s="3">
        <v>194</v>
      </c>
      <c r="H100" s="704"/>
      <c r="I100" s="305">
        <v>34.620699999999999</v>
      </c>
      <c r="J100" s="292">
        <f t="shared" si="10"/>
        <v>34.074100000000001</v>
      </c>
      <c r="K100" s="312">
        <v>34.074100000000001</v>
      </c>
      <c r="L100" s="312"/>
      <c r="M100" s="292">
        <f t="shared" si="12"/>
        <v>13.629640000000002</v>
      </c>
      <c r="N100" s="292">
        <f t="shared" si="13"/>
        <v>13.629640000000002</v>
      </c>
      <c r="O100" s="304"/>
      <c r="P100" s="90"/>
      <c r="R100" s="176"/>
      <c r="S100" s="176"/>
      <c r="T100" s="176"/>
    </row>
    <row r="101" spans="1:20" s="399" customFormat="1" ht="16.899999999999999" customHeight="1" x14ac:dyDescent="0.2">
      <c r="A101" s="2">
        <v>5</v>
      </c>
      <c r="B101" s="696"/>
      <c r="C101" s="89" t="s">
        <v>9</v>
      </c>
      <c r="D101" s="89" t="s">
        <v>13</v>
      </c>
      <c r="E101" s="89" t="s">
        <v>20</v>
      </c>
      <c r="F101" s="3">
        <v>8</v>
      </c>
      <c r="G101" s="3">
        <v>195</v>
      </c>
      <c r="H101" s="704"/>
      <c r="I101" s="302">
        <v>6.2587999999999999</v>
      </c>
      <c r="J101" s="292">
        <f t="shared" si="10"/>
        <v>6.2587999999999999</v>
      </c>
      <c r="K101" s="308">
        <v>6.2587999999999999</v>
      </c>
      <c r="L101" s="308"/>
      <c r="M101" s="292">
        <f t="shared" si="12"/>
        <v>2.50352</v>
      </c>
      <c r="N101" s="292">
        <f t="shared" si="13"/>
        <v>2.50352</v>
      </c>
      <c r="O101" s="304"/>
      <c r="P101" s="88"/>
      <c r="R101" s="176"/>
      <c r="S101" s="176"/>
      <c r="T101" s="176"/>
    </row>
    <row r="102" spans="1:20" s="399" customFormat="1" ht="16.899999999999999" customHeight="1" x14ac:dyDescent="0.2">
      <c r="A102" s="2">
        <v>6</v>
      </c>
      <c r="B102" s="696"/>
      <c r="C102" s="89" t="s">
        <v>11</v>
      </c>
      <c r="D102" s="89" t="s">
        <v>9</v>
      </c>
      <c r="E102" s="89" t="s">
        <v>20</v>
      </c>
      <c r="F102" s="3">
        <v>8</v>
      </c>
      <c r="G102" s="3">
        <v>196</v>
      </c>
      <c r="H102" s="704"/>
      <c r="I102" s="302">
        <v>9.0898000000000003</v>
      </c>
      <c r="J102" s="292">
        <f t="shared" si="10"/>
        <v>9.0898000000000003</v>
      </c>
      <c r="K102" s="308">
        <v>9.0898000000000003</v>
      </c>
      <c r="L102" s="308"/>
      <c r="M102" s="292">
        <f t="shared" si="12"/>
        <v>3.6359200000000005</v>
      </c>
      <c r="N102" s="292">
        <f t="shared" si="13"/>
        <v>3.6359200000000005</v>
      </c>
      <c r="O102" s="304"/>
      <c r="P102" s="88"/>
      <c r="R102" s="176"/>
      <c r="S102" s="176"/>
      <c r="T102" s="176"/>
    </row>
    <row r="103" spans="1:20" s="399" customFormat="1" ht="16.899999999999999" customHeight="1" x14ac:dyDescent="0.2">
      <c r="A103" s="2">
        <v>7</v>
      </c>
      <c r="B103" s="696"/>
      <c r="C103" s="91">
        <v>3</v>
      </c>
      <c r="D103" s="89" t="s">
        <v>21</v>
      </c>
      <c r="E103" s="89" t="s">
        <v>20</v>
      </c>
      <c r="F103" s="3">
        <v>8</v>
      </c>
      <c r="G103" s="3">
        <v>197</v>
      </c>
      <c r="H103" s="704"/>
      <c r="I103" s="302">
        <v>19.051200000000001</v>
      </c>
      <c r="J103" s="292">
        <f t="shared" si="10"/>
        <v>17.8172</v>
      </c>
      <c r="K103" s="308">
        <v>17.8172</v>
      </c>
      <c r="L103" s="308"/>
      <c r="M103" s="292">
        <f t="shared" si="12"/>
        <v>7.1268799999999999</v>
      </c>
      <c r="N103" s="292">
        <f t="shared" si="13"/>
        <v>7.1268799999999999</v>
      </c>
      <c r="O103" s="304"/>
      <c r="P103" s="88"/>
      <c r="R103" s="176"/>
      <c r="S103" s="176"/>
      <c r="T103" s="176"/>
    </row>
    <row r="104" spans="1:20" ht="16.899999999999999" customHeight="1" x14ac:dyDescent="0.2">
      <c r="A104" s="8">
        <v>8</v>
      </c>
      <c r="B104" s="696"/>
      <c r="C104" s="92">
        <v>3</v>
      </c>
      <c r="D104" s="92">
        <v>3</v>
      </c>
      <c r="E104" s="93" t="s">
        <v>20</v>
      </c>
      <c r="F104" s="8">
        <v>8</v>
      </c>
      <c r="G104" s="8">
        <v>198</v>
      </c>
      <c r="H104" s="704"/>
      <c r="I104" s="300">
        <v>0.55920000000000003</v>
      </c>
      <c r="J104" s="291"/>
      <c r="K104" s="313"/>
      <c r="L104" s="313"/>
      <c r="M104" s="291"/>
      <c r="N104" s="291"/>
      <c r="O104" s="301"/>
      <c r="P104" s="400"/>
      <c r="R104" s="177"/>
      <c r="S104" s="177"/>
      <c r="T104" s="177"/>
    </row>
    <row r="105" spans="1:20" ht="16.899999999999999" customHeight="1" x14ac:dyDescent="0.2">
      <c r="A105" s="8">
        <v>9</v>
      </c>
      <c r="B105" s="696"/>
      <c r="C105" s="92">
        <v>3</v>
      </c>
      <c r="D105" s="93" t="s">
        <v>11</v>
      </c>
      <c r="E105" s="93" t="s">
        <v>20</v>
      </c>
      <c r="F105" s="8">
        <v>8</v>
      </c>
      <c r="G105" s="8">
        <v>198</v>
      </c>
      <c r="H105" s="704"/>
      <c r="I105" s="300">
        <v>0.44080000000000003</v>
      </c>
      <c r="J105" s="291"/>
      <c r="K105" s="313"/>
      <c r="L105" s="313"/>
      <c r="M105" s="291"/>
      <c r="N105" s="291"/>
      <c r="O105" s="301"/>
      <c r="P105" s="400"/>
      <c r="R105" s="177"/>
      <c r="S105" s="177"/>
      <c r="T105" s="177"/>
    </row>
    <row r="106" spans="1:20" s="399" customFormat="1" ht="16.899999999999999" customHeight="1" x14ac:dyDescent="0.2">
      <c r="A106" s="2">
        <v>10</v>
      </c>
      <c r="B106" s="696"/>
      <c r="C106" s="91">
        <v>2</v>
      </c>
      <c r="D106" s="89" t="s">
        <v>12</v>
      </c>
      <c r="E106" s="89" t="s">
        <v>20</v>
      </c>
      <c r="F106" s="3">
        <v>8</v>
      </c>
      <c r="G106" s="3">
        <v>199</v>
      </c>
      <c r="H106" s="704"/>
      <c r="I106" s="305">
        <v>10.950900000000001</v>
      </c>
      <c r="J106" s="292">
        <f t="shared" si="10"/>
        <v>9.3839000000000006</v>
      </c>
      <c r="K106" s="312">
        <v>9.3839000000000006</v>
      </c>
      <c r="L106" s="312"/>
      <c r="M106" s="292">
        <f t="shared" si="12"/>
        <v>3.7535600000000002</v>
      </c>
      <c r="N106" s="292">
        <f t="shared" si="13"/>
        <v>3.7535600000000002</v>
      </c>
      <c r="O106" s="304"/>
      <c r="P106" s="90"/>
      <c r="R106" s="176"/>
      <c r="S106" s="176"/>
      <c r="T106" s="176"/>
    </row>
    <row r="107" spans="1:20" s="399" customFormat="1" ht="16.899999999999999" customHeight="1" x14ac:dyDescent="0.2">
      <c r="A107" s="2">
        <v>11</v>
      </c>
      <c r="B107" s="696"/>
      <c r="C107" s="89" t="s">
        <v>11</v>
      </c>
      <c r="D107" s="89" t="s">
        <v>13</v>
      </c>
      <c r="E107" s="89" t="s">
        <v>20</v>
      </c>
      <c r="F107" s="3">
        <v>8</v>
      </c>
      <c r="G107" s="3">
        <v>200</v>
      </c>
      <c r="H107" s="704"/>
      <c r="I107" s="302">
        <v>0.68799999999999994</v>
      </c>
      <c r="J107" s="292">
        <f t="shared" si="10"/>
        <v>0.68799999999999994</v>
      </c>
      <c r="K107" s="308">
        <v>0.68799999999999994</v>
      </c>
      <c r="L107" s="308"/>
      <c r="M107" s="292">
        <f t="shared" si="12"/>
        <v>0.2752</v>
      </c>
      <c r="N107" s="292">
        <f t="shared" si="13"/>
        <v>0.2752</v>
      </c>
      <c r="O107" s="304"/>
      <c r="P107" s="88"/>
      <c r="R107" s="176"/>
      <c r="S107" s="176"/>
      <c r="T107" s="176"/>
    </row>
    <row r="108" spans="1:20" s="399" customFormat="1" ht="16.899999999999999" customHeight="1" x14ac:dyDescent="0.2">
      <c r="A108" s="2">
        <v>12</v>
      </c>
      <c r="B108" s="696"/>
      <c r="C108" s="91">
        <v>3</v>
      </c>
      <c r="D108" s="89" t="s">
        <v>12</v>
      </c>
      <c r="E108" s="89" t="s">
        <v>20</v>
      </c>
      <c r="F108" s="3">
        <v>8</v>
      </c>
      <c r="G108" s="3">
        <v>201</v>
      </c>
      <c r="H108" s="704"/>
      <c r="I108" s="302">
        <v>1.5295000000000001</v>
      </c>
      <c r="J108" s="292">
        <f t="shared" si="10"/>
        <v>1.5295000000000001</v>
      </c>
      <c r="K108" s="308">
        <v>1.5295000000000001</v>
      </c>
      <c r="L108" s="308"/>
      <c r="M108" s="292">
        <f t="shared" si="12"/>
        <v>0.61180000000000012</v>
      </c>
      <c r="N108" s="292">
        <f t="shared" si="13"/>
        <v>0.61180000000000012</v>
      </c>
      <c r="O108" s="304"/>
      <c r="P108" s="88"/>
      <c r="R108" s="176"/>
      <c r="S108" s="176"/>
      <c r="T108" s="176"/>
    </row>
    <row r="109" spans="1:20" s="399" customFormat="1" ht="16.899999999999999" customHeight="1" x14ac:dyDescent="0.2">
      <c r="A109" s="2">
        <v>13</v>
      </c>
      <c r="B109" s="696"/>
      <c r="C109" s="89" t="s">
        <v>9</v>
      </c>
      <c r="D109" s="89" t="s">
        <v>11</v>
      </c>
      <c r="E109" s="89" t="s">
        <v>20</v>
      </c>
      <c r="F109" s="3">
        <v>8</v>
      </c>
      <c r="G109" s="3">
        <v>211</v>
      </c>
      <c r="H109" s="705"/>
      <c r="I109" s="302">
        <v>2.5413000000000001</v>
      </c>
      <c r="J109" s="292">
        <f t="shared" si="10"/>
        <v>1.8162000000000003</v>
      </c>
      <c r="K109" s="308">
        <v>1.8162000000000003</v>
      </c>
      <c r="L109" s="308"/>
      <c r="M109" s="292">
        <f t="shared" si="12"/>
        <v>0.72648000000000013</v>
      </c>
      <c r="N109" s="292">
        <f t="shared" si="13"/>
        <v>0.72648000000000013</v>
      </c>
      <c r="O109" s="304"/>
      <c r="P109" s="88"/>
      <c r="R109" s="176"/>
      <c r="S109" s="176"/>
      <c r="T109" s="176"/>
    </row>
    <row r="110" spans="1:20" ht="16.899999999999999" customHeight="1" x14ac:dyDescent="0.2">
      <c r="A110" s="8">
        <v>14</v>
      </c>
      <c r="B110" s="696"/>
      <c r="C110" s="94" t="s">
        <v>11</v>
      </c>
      <c r="D110" s="94" t="s">
        <v>11</v>
      </c>
      <c r="E110" s="94" t="s">
        <v>20</v>
      </c>
      <c r="F110" s="11">
        <v>8</v>
      </c>
      <c r="G110" s="11">
        <v>212</v>
      </c>
      <c r="H110" s="709" t="s">
        <v>24</v>
      </c>
      <c r="I110" s="314">
        <v>6.5791000000000004</v>
      </c>
      <c r="J110" s="291"/>
      <c r="K110" s="310"/>
      <c r="L110" s="310"/>
      <c r="M110" s="291"/>
      <c r="N110" s="291"/>
      <c r="O110" s="301"/>
      <c r="P110" s="400"/>
    </row>
    <row r="111" spans="1:20" ht="16.899999999999999" customHeight="1" x14ac:dyDescent="0.2">
      <c r="A111" s="8">
        <v>15</v>
      </c>
      <c r="B111" s="696"/>
      <c r="C111" s="95" t="s">
        <v>9</v>
      </c>
      <c r="D111" s="95" t="s">
        <v>13</v>
      </c>
      <c r="E111" s="95" t="s">
        <v>20</v>
      </c>
      <c r="F111" s="11">
        <v>8</v>
      </c>
      <c r="G111" s="11">
        <v>213</v>
      </c>
      <c r="H111" s="710"/>
      <c r="I111" s="315">
        <v>1.6311</v>
      </c>
      <c r="J111" s="291">
        <f t="shared" si="10"/>
        <v>1.6311</v>
      </c>
      <c r="K111" s="313">
        <v>1.6311</v>
      </c>
      <c r="L111" s="313"/>
      <c r="M111" s="291">
        <f t="shared" si="12"/>
        <v>0.65244000000000002</v>
      </c>
      <c r="N111" s="291">
        <f t="shared" si="13"/>
        <v>0.65244000000000002</v>
      </c>
      <c r="O111" s="301"/>
      <c r="P111" s="95"/>
    </row>
    <row r="112" spans="1:20" ht="16.899999999999999" customHeight="1" x14ac:dyDescent="0.2">
      <c r="A112" s="8">
        <v>16</v>
      </c>
      <c r="B112" s="696"/>
      <c r="C112" s="96">
        <v>1</v>
      </c>
      <c r="D112" s="96">
        <v>1</v>
      </c>
      <c r="E112" s="95" t="s">
        <v>20</v>
      </c>
      <c r="F112" s="11">
        <v>8</v>
      </c>
      <c r="G112" s="11">
        <v>214</v>
      </c>
      <c r="H112" s="710"/>
      <c r="I112" s="315">
        <v>0.81289999999999996</v>
      </c>
      <c r="J112" s="291">
        <f t="shared" si="10"/>
        <v>0.81289999999999996</v>
      </c>
      <c r="K112" s="313">
        <v>0.81289999999999996</v>
      </c>
      <c r="L112" s="313"/>
      <c r="M112" s="291">
        <f t="shared" si="12"/>
        <v>0.32516</v>
      </c>
      <c r="N112" s="291">
        <f t="shared" si="13"/>
        <v>0.32516</v>
      </c>
      <c r="O112" s="301"/>
      <c r="P112" s="95"/>
    </row>
    <row r="113" spans="1:16" ht="16.899999999999999" customHeight="1" x14ac:dyDescent="0.2">
      <c r="A113" s="8">
        <v>17</v>
      </c>
      <c r="B113" s="696"/>
      <c r="C113" s="95" t="s">
        <v>11</v>
      </c>
      <c r="D113" s="95" t="s">
        <v>9</v>
      </c>
      <c r="E113" s="95" t="s">
        <v>20</v>
      </c>
      <c r="F113" s="11">
        <v>8</v>
      </c>
      <c r="G113" s="11">
        <v>215</v>
      </c>
      <c r="H113" s="710"/>
      <c r="I113" s="315">
        <v>5.6616</v>
      </c>
      <c r="J113" s="291">
        <f t="shared" si="10"/>
        <v>5.6616</v>
      </c>
      <c r="K113" s="313">
        <v>5.6616</v>
      </c>
      <c r="L113" s="313"/>
      <c r="M113" s="291">
        <f t="shared" si="12"/>
        <v>2.26464</v>
      </c>
      <c r="N113" s="291">
        <f t="shared" si="13"/>
        <v>2.26464</v>
      </c>
      <c r="O113" s="301"/>
      <c r="P113" s="95"/>
    </row>
    <row r="114" spans="1:16" ht="16.899999999999999" customHeight="1" x14ac:dyDescent="0.2">
      <c r="A114" s="8">
        <v>18</v>
      </c>
      <c r="B114" s="696"/>
      <c r="C114" s="95" t="s">
        <v>11</v>
      </c>
      <c r="D114" s="95" t="s">
        <v>13</v>
      </c>
      <c r="E114" s="95" t="s">
        <v>20</v>
      </c>
      <c r="F114" s="11">
        <v>8</v>
      </c>
      <c r="G114" s="11">
        <v>216</v>
      </c>
      <c r="H114" s="710"/>
      <c r="I114" s="315">
        <v>2.3529</v>
      </c>
      <c r="J114" s="291">
        <f t="shared" si="10"/>
        <v>2.3529</v>
      </c>
      <c r="K114" s="313">
        <v>2.3529</v>
      </c>
      <c r="L114" s="313"/>
      <c r="M114" s="291">
        <f t="shared" si="12"/>
        <v>0.94116</v>
      </c>
      <c r="N114" s="291">
        <f t="shared" si="13"/>
        <v>0.94116</v>
      </c>
      <c r="O114" s="301"/>
      <c r="P114" s="95"/>
    </row>
    <row r="115" spans="1:16" ht="16.899999999999999" customHeight="1" x14ac:dyDescent="0.2">
      <c r="A115" s="8">
        <v>19</v>
      </c>
      <c r="B115" s="696"/>
      <c r="C115" s="95" t="s">
        <v>9</v>
      </c>
      <c r="D115" s="95" t="s">
        <v>12</v>
      </c>
      <c r="E115" s="95" t="s">
        <v>20</v>
      </c>
      <c r="F115" s="11">
        <v>8</v>
      </c>
      <c r="G115" s="11">
        <v>217</v>
      </c>
      <c r="H115" s="710"/>
      <c r="I115" s="315">
        <v>4.1459000000000001</v>
      </c>
      <c r="J115" s="291">
        <f t="shared" si="10"/>
        <v>4.1459000000000001</v>
      </c>
      <c r="K115" s="313">
        <v>4.1459000000000001</v>
      </c>
      <c r="L115" s="313"/>
      <c r="M115" s="291">
        <f t="shared" si="12"/>
        <v>1.6583600000000001</v>
      </c>
      <c r="N115" s="291">
        <f t="shared" si="13"/>
        <v>1.6583600000000001</v>
      </c>
      <c r="O115" s="301"/>
      <c r="P115" s="95"/>
    </row>
    <row r="116" spans="1:16" ht="16.899999999999999" customHeight="1" x14ac:dyDescent="0.2">
      <c r="A116" s="8">
        <v>20</v>
      </c>
      <c r="B116" s="697"/>
      <c r="C116" s="95" t="s">
        <v>11</v>
      </c>
      <c r="D116" s="95" t="s">
        <v>12</v>
      </c>
      <c r="E116" s="95" t="s">
        <v>20</v>
      </c>
      <c r="F116" s="11">
        <v>8</v>
      </c>
      <c r="G116" s="11">
        <v>218</v>
      </c>
      <c r="H116" s="711"/>
      <c r="I116" s="315">
        <v>3.3776999999999999</v>
      </c>
      <c r="J116" s="291">
        <f t="shared" si="10"/>
        <v>3.3776999999999999</v>
      </c>
      <c r="K116" s="313">
        <v>3.3776999999999999</v>
      </c>
      <c r="L116" s="313"/>
      <c r="M116" s="291">
        <f t="shared" si="12"/>
        <v>1.3510800000000001</v>
      </c>
      <c r="N116" s="291">
        <f t="shared" si="13"/>
        <v>1.3510800000000001</v>
      </c>
      <c r="O116" s="301"/>
      <c r="P116" s="95"/>
    </row>
    <row r="117" spans="1:16" s="399" customFormat="1" ht="16.899999999999999" customHeight="1" x14ac:dyDescent="0.2">
      <c r="A117" s="403" t="s">
        <v>32</v>
      </c>
      <c r="B117" s="715" t="s">
        <v>39</v>
      </c>
      <c r="C117" s="716"/>
      <c r="D117" s="717"/>
      <c r="E117" s="115"/>
      <c r="F117" s="404"/>
      <c r="G117" s="404"/>
      <c r="H117" s="115"/>
      <c r="I117" s="316">
        <f>SUM(I118:I139)</f>
        <v>106.56349999999999</v>
      </c>
      <c r="J117" s="298">
        <f t="shared" si="10"/>
        <v>73.028600000000012</v>
      </c>
      <c r="K117" s="316">
        <f t="shared" ref="K117" si="15">SUM(K118:K139)</f>
        <v>73.028600000000012</v>
      </c>
      <c r="L117" s="316"/>
      <c r="M117" s="298">
        <f t="shared" si="12"/>
        <v>29.211440000000007</v>
      </c>
      <c r="N117" s="292">
        <f t="shared" si="13"/>
        <v>29.211440000000007</v>
      </c>
      <c r="O117" s="299">
        <f t="shared" si="13"/>
        <v>0</v>
      </c>
      <c r="P117" s="101"/>
    </row>
    <row r="118" spans="1:16" ht="16.899999999999999" customHeight="1" x14ac:dyDescent="0.2">
      <c r="A118" s="60">
        <v>1</v>
      </c>
      <c r="B118" s="703" t="s">
        <v>40</v>
      </c>
      <c r="C118" s="8" t="s">
        <v>13</v>
      </c>
      <c r="D118" s="8" t="s">
        <v>21</v>
      </c>
      <c r="E118" s="8" t="s">
        <v>26</v>
      </c>
      <c r="F118" s="8">
        <v>6</v>
      </c>
      <c r="G118" s="8">
        <v>93</v>
      </c>
      <c r="H118" s="679" t="s">
        <v>17</v>
      </c>
      <c r="I118" s="317">
        <v>2.0314999999999999</v>
      </c>
      <c r="J118" s="291"/>
      <c r="K118" s="317"/>
      <c r="L118" s="317"/>
      <c r="M118" s="291"/>
      <c r="N118" s="291"/>
      <c r="O118" s="301"/>
      <c r="P118" s="400"/>
    </row>
    <row r="119" spans="1:16" ht="16.899999999999999" customHeight="1" x14ac:dyDescent="0.2">
      <c r="A119" s="60">
        <v>2</v>
      </c>
      <c r="B119" s="704"/>
      <c r="C119" s="8" t="s">
        <v>9</v>
      </c>
      <c r="D119" s="8" t="s">
        <v>9</v>
      </c>
      <c r="E119" s="8" t="s">
        <v>27</v>
      </c>
      <c r="F119" s="8">
        <v>6</v>
      </c>
      <c r="G119" s="8">
        <v>94</v>
      </c>
      <c r="H119" s="680"/>
      <c r="I119" s="317">
        <v>2.6616</v>
      </c>
      <c r="J119" s="291"/>
      <c r="K119" s="317"/>
      <c r="L119" s="317"/>
      <c r="M119" s="291"/>
      <c r="N119" s="291"/>
      <c r="O119" s="301"/>
      <c r="P119" s="400"/>
    </row>
    <row r="120" spans="1:16" ht="16.899999999999999" customHeight="1" x14ac:dyDescent="0.2">
      <c r="A120" s="60">
        <v>3</v>
      </c>
      <c r="B120" s="704"/>
      <c r="C120" s="8" t="s">
        <v>9</v>
      </c>
      <c r="D120" s="8" t="s">
        <v>21</v>
      </c>
      <c r="E120" s="8" t="s">
        <v>26</v>
      </c>
      <c r="F120" s="8">
        <v>6</v>
      </c>
      <c r="G120" s="8">
        <v>95</v>
      </c>
      <c r="H120" s="680"/>
      <c r="I120" s="317">
        <v>4.4622999999999999</v>
      </c>
      <c r="J120" s="291"/>
      <c r="K120" s="317"/>
      <c r="L120" s="317"/>
      <c r="M120" s="291"/>
      <c r="N120" s="291"/>
      <c r="O120" s="301"/>
      <c r="P120" s="400"/>
    </row>
    <row r="121" spans="1:16" ht="16.899999999999999" customHeight="1" x14ac:dyDescent="0.2">
      <c r="A121" s="60">
        <v>4</v>
      </c>
      <c r="B121" s="704"/>
      <c r="C121" s="8" t="s">
        <v>9</v>
      </c>
      <c r="D121" s="8" t="s">
        <v>11</v>
      </c>
      <c r="E121" s="8" t="s">
        <v>26</v>
      </c>
      <c r="F121" s="8">
        <v>6</v>
      </c>
      <c r="G121" s="8">
        <v>96</v>
      </c>
      <c r="H121" s="680"/>
      <c r="I121" s="317">
        <v>4.9581</v>
      </c>
      <c r="J121" s="291"/>
      <c r="K121" s="317"/>
      <c r="L121" s="317"/>
      <c r="M121" s="291"/>
      <c r="N121" s="291"/>
      <c r="O121" s="301"/>
      <c r="P121" s="400"/>
    </row>
    <row r="122" spans="1:16" ht="16.899999999999999" customHeight="1" x14ac:dyDescent="0.2">
      <c r="A122" s="60">
        <v>5</v>
      </c>
      <c r="B122" s="704"/>
      <c r="C122" s="8" t="s">
        <v>11</v>
      </c>
      <c r="D122" s="8" t="s">
        <v>21</v>
      </c>
      <c r="E122" s="8" t="s">
        <v>26</v>
      </c>
      <c r="F122" s="8">
        <v>6</v>
      </c>
      <c r="G122" s="8">
        <v>97</v>
      </c>
      <c r="H122" s="680"/>
      <c r="I122" s="317">
        <v>6.4527000000000001</v>
      </c>
      <c r="J122" s="291"/>
      <c r="K122" s="317"/>
      <c r="L122" s="317"/>
      <c r="M122" s="291"/>
      <c r="N122" s="291"/>
      <c r="O122" s="301"/>
      <c r="P122" s="400"/>
    </row>
    <row r="123" spans="1:16" s="399" customFormat="1" ht="16.899999999999999" customHeight="1" x14ac:dyDescent="0.2">
      <c r="A123" s="73">
        <v>6</v>
      </c>
      <c r="B123" s="704"/>
      <c r="C123" s="2">
        <v>1</v>
      </c>
      <c r="D123" s="2" t="s">
        <v>13</v>
      </c>
      <c r="E123" s="2" t="s">
        <v>26</v>
      </c>
      <c r="F123" s="3">
        <v>7</v>
      </c>
      <c r="G123" s="3">
        <v>91</v>
      </c>
      <c r="H123" s="680"/>
      <c r="I123" s="303">
        <v>9.6842000000000006</v>
      </c>
      <c r="J123" s="292">
        <f t="shared" si="10"/>
        <v>9.6842000000000006</v>
      </c>
      <c r="K123" s="303">
        <v>9.6842000000000006</v>
      </c>
      <c r="L123" s="303"/>
      <c r="M123" s="292">
        <f t="shared" si="12"/>
        <v>3.8736800000000002</v>
      </c>
      <c r="N123" s="292">
        <f t="shared" si="13"/>
        <v>3.8736800000000002</v>
      </c>
      <c r="O123" s="304"/>
      <c r="P123" s="73"/>
    </row>
    <row r="124" spans="1:16" s="399" customFormat="1" ht="16.899999999999999" customHeight="1" x14ac:dyDescent="0.2">
      <c r="A124" s="73">
        <v>7</v>
      </c>
      <c r="B124" s="704"/>
      <c r="C124" s="2" t="s">
        <v>9</v>
      </c>
      <c r="D124" s="2" t="s">
        <v>10</v>
      </c>
      <c r="E124" s="2" t="s">
        <v>26</v>
      </c>
      <c r="F124" s="3">
        <v>7</v>
      </c>
      <c r="G124" s="3">
        <v>92</v>
      </c>
      <c r="H124" s="680"/>
      <c r="I124" s="303">
        <v>18.414000000000001</v>
      </c>
      <c r="J124" s="292">
        <f t="shared" si="10"/>
        <v>18.414000000000001</v>
      </c>
      <c r="K124" s="303">
        <v>18.414000000000001</v>
      </c>
      <c r="L124" s="303"/>
      <c r="M124" s="292">
        <f t="shared" si="12"/>
        <v>7.3656000000000006</v>
      </c>
      <c r="N124" s="292">
        <f t="shared" si="13"/>
        <v>7.3656000000000006</v>
      </c>
      <c r="O124" s="304"/>
      <c r="P124" s="73"/>
    </row>
    <row r="125" spans="1:16" s="399" customFormat="1" ht="16.899999999999999" customHeight="1" x14ac:dyDescent="0.2">
      <c r="A125" s="73">
        <v>8</v>
      </c>
      <c r="B125" s="704"/>
      <c r="C125" s="2">
        <v>1</v>
      </c>
      <c r="D125" s="2">
        <v>5</v>
      </c>
      <c r="E125" s="2">
        <v>95</v>
      </c>
      <c r="F125" s="3">
        <v>7</v>
      </c>
      <c r="G125" s="3">
        <v>93.94</v>
      </c>
      <c r="H125" s="680"/>
      <c r="I125" s="306">
        <v>12.5252</v>
      </c>
      <c r="J125" s="292">
        <f t="shared" si="10"/>
        <v>12.179399999999999</v>
      </c>
      <c r="K125" s="306">
        <v>12.179399999999999</v>
      </c>
      <c r="L125" s="306"/>
      <c r="M125" s="292">
        <f t="shared" si="12"/>
        <v>4.8717600000000001</v>
      </c>
      <c r="N125" s="292">
        <f t="shared" si="13"/>
        <v>4.8717600000000001</v>
      </c>
      <c r="O125" s="304"/>
      <c r="P125" s="103"/>
    </row>
    <row r="126" spans="1:16" ht="16.899999999999999" customHeight="1" x14ac:dyDescent="0.2">
      <c r="A126" s="82">
        <v>9</v>
      </c>
      <c r="B126" s="704"/>
      <c r="C126" s="24" t="s">
        <v>13</v>
      </c>
      <c r="D126" s="24" t="s">
        <v>11</v>
      </c>
      <c r="E126" s="24" t="s">
        <v>27</v>
      </c>
      <c r="F126" s="24">
        <v>7</v>
      </c>
      <c r="G126" s="24">
        <v>95</v>
      </c>
      <c r="H126" s="680"/>
      <c r="I126" s="315">
        <v>1.2561</v>
      </c>
      <c r="J126" s="291"/>
      <c r="K126" s="315"/>
      <c r="L126" s="315"/>
      <c r="M126" s="291"/>
      <c r="N126" s="291"/>
      <c r="O126" s="301"/>
      <c r="P126" s="400"/>
    </row>
    <row r="127" spans="1:16" ht="16.899999999999999" customHeight="1" x14ac:dyDescent="0.2">
      <c r="A127" s="82">
        <v>10</v>
      </c>
      <c r="B127" s="704"/>
      <c r="C127" s="24" t="s">
        <v>11</v>
      </c>
      <c r="D127" s="24" t="s">
        <v>12</v>
      </c>
      <c r="E127" s="24" t="s">
        <v>26</v>
      </c>
      <c r="F127" s="24">
        <v>7</v>
      </c>
      <c r="G127" s="24">
        <v>96</v>
      </c>
      <c r="H127" s="680"/>
      <c r="I127" s="315">
        <v>1.4350000000000001</v>
      </c>
      <c r="J127" s="291"/>
      <c r="K127" s="315"/>
      <c r="L127" s="315"/>
      <c r="M127" s="291"/>
      <c r="N127" s="291"/>
      <c r="O127" s="301"/>
      <c r="P127" s="400"/>
    </row>
    <row r="128" spans="1:16" ht="16.899999999999999" customHeight="1" x14ac:dyDescent="0.2">
      <c r="A128" s="82">
        <v>11</v>
      </c>
      <c r="B128" s="704"/>
      <c r="C128" s="24" t="s">
        <v>21</v>
      </c>
      <c r="D128" s="24" t="s">
        <v>11</v>
      </c>
      <c r="E128" s="24" t="s">
        <v>27</v>
      </c>
      <c r="F128" s="24">
        <v>7</v>
      </c>
      <c r="G128" s="24">
        <v>97</v>
      </c>
      <c r="H128" s="680"/>
      <c r="I128" s="315">
        <v>1.0632000000000001</v>
      </c>
      <c r="J128" s="291"/>
      <c r="K128" s="315"/>
      <c r="L128" s="315"/>
      <c r="M128" s="291"/>
      <c r="N128" s="291"/>
      <c r="O128" s="301"/>
      <c r="P128" s="400"/>
    </row>
    <row r="129" spans="1:16" ht="16.899999999999999" customHeight="1" x14ac:dyDescent="0.2">
      <c r="A129" s="82">
        <v>12</v>
      </c>
      <c r="B129" s="704"/>
      <c r="C129" s="24" t="s">
        <v>12</v>
      </c>
      <c r="D129" s="24" t="s">
        <v>11</v>
      </c>
      <c r="E129" s="24" t="s">
        <v>27</v>
      </c>
      <c r="F129" s="24">
        <v>7</v>
      </c>
      <c r="G129" s="24">
        <v>97</v>
      </c>
      <c r="H129" s="680"/>
      <c r="I129" s="315">
        <v>0.69899999999999995</v>
      </c>
      <c r="J129" s="291"/>
      <c r="K129" s="315"/>
      <c r="L129" s="315"/>
      <c r="M129" s="291"/>
      <c r="N129" s="291"/>
      <c r="O129" s="301"/>
      <c r="P129" s="224"/>
    </row>
    <row r="130" spans="1:16" ht="16.899999999999999" customHeight="1" x14ac:dyDescent="0.2">
      <c r="A130" s="82">
        <v>13</v>
      </c>
      <c r="B130" s="704"/>
      <c r="C130" s="24" t="s">
        <v>13</v>
      </c>
      <c r="D130" s="24" t="s">
        <v>12</v>
      </c>
      <c r="E130" s="24" t="s">
        <v>26</v>
      </c>
      <c r="F130" s="24">
        <v>7</v>
      </c>
      <c r="G130" s="24">
        <v>98</v>
      </c>
      <c r="H130" s="680"/>
      <c r="I130" s="315">
        <v>1.2948999999999999</v>
      </c>
      <c r="J130" s="291"/>
      <c r="K130" s="315"/>
      <c r="L130" s="315"/>
      <c r="M130" s="291"/>
      <c r="N130" s="291"/>
      <c r="O130" s="301"/>
      <c r="P130" s="400"/>
    </row>
    <row r="131" spans="1:16" ht="16.899999999999999" customHeight="1" x14ac:dyDescent="0.2">
      <c r="A131" s="82">
        <v>14</v>
      </c>
      <c r="B131" s="704"/>
      <c r="C131" s="24" t="s">
        <v>9</v>
      </c>
      <c r="D131" s="24" t="s">
        <v>13</v>
      </c>
      <c r="E131" s="24" t="s">
        <v>27</v>
      </c>
      <c r="F131" s="24">
        <v>7</v>
      </c>
      <c r="G131" s="24">
        <v>99</v>
      </c>
      <c r="H131" s="680"/>
      <c r="I131" s="315">
        <v>0.43169999999999997</v>
      </c>
      <c r="J131" s="291"/>
      <c r="K131" s="315"/>
      <c r="L131" s="315"/>
      <c r="M131" s="291"/>
      <c r="N131" s="291"/>
      <c r="O131" s="301"/>
      <c r="P131" s="224"/>
    </row>
    <row r="132" spans="1:16" ht="16.899999999999999" customHeight="1" x14ac:dyDescent="0.2">
      <c r="A132" s="82">
        <v>15</v>
      </c>
      <c r="B132" s="704"/>
      <c r="C132" s="24" t="s">
        <v>10</v>
      </c>
      <c r="D132" s="24" t="s">
        <v>11</v>
      </c>
      <c r="E132" s="24" t="s">
        <v>27</v>
      </c>
      <c r="F132" s="24">
        <v>7</v>
      </c>
      <c r="G132" s="24">
        <v>100</v>
      </c>
      <c r="H132" s="681"/>
      <c r="I132" s="315">
        <v>5.2408999999999999</v>
      </c>
      <c r="J132" s="291"/>
      <c r="K132" s="315"/>
      <c r="L132" s="315"/>
      <c r="M132" s="291"/>
      <c r="N132" s="291"/>
      <c r="O132" s="301"/>
      <c r="P132" s="224"/>
    </row>
    <row r="133" spans="1:16" s="399" customFormat="1" ht="16.899999999999999" customHeight="1" x14ac:dyDescent="0.2">
      <c r="A133" s="73">
        <v>16</v>
      </c>
      <c r="B133" s="704"/>
      <c r="C133" s="2">
        <v>1</v>
      </c>
      <c r="D133" s="2" t="s">
        <v>13</v>
      </c>
      <c r="E133" s="2" t="s">
        <v>26</v>
      </c>
      <c r="F133" s="3">
        <v>7</v>
      </c>
      <c r="G133" s="3">
        <v>101</v>
      </c>
      <c r="H133" s="703" t="s">
        <v>28</v>
      </c>
      <c r="I133" s="306">
        <v>1.5664</v>
      </c>
      <c r="J133" s="292">
        <f t="shared" si="10"/>
        <v>1.3783000000000001</v>
      </c>
      <c r="K133" s="306">
        <v>1.3783000000000001</v>
      </c>
      <c r="L133" s="306"/>
      <c r="M133" s="292">
        <f t="shared" si="12"/>
        <v>0.55132000000000003</v>
      </c>
      <c r="N133" s="292">
        <f t="shared" si="13"/>
        <v>0.55132000000000003</v>
      </c>
      <c r="O133" s="304"/>
      <c r="P133" s="103"/>
    </row>
    <row r="134" spans="1:16" s="399" customFormat="1" ht="16.899999999999999" customHeight="1" x14ac:dyDescent="0.2">
      <c r="A134" s="73">
        <v>17</v>
      </c>
      <c r="B134" s="704"/>
      <c r="C134" s="2">
        <v>2</v>
      </c>
      <c r="D134" s="2" t="s">
        <v>13</v>
      </c>
      <c r="E134" s="2" t="s">
        <v>26</v>
      </c>
      <c r="F134" s="3">
        <v>7</v>
      </c>
      <c r="G134" s="3">
        <v>102</v>
      </c>
      <c r="H134" s="704"/>
      <c r="I134" s="306">
        <v>3.5863</v>
      </c>
      <c r="J134" s="292">
        <f t="shared" si="10"/>
        <v>3.5863</v>
      </c>
      <c r="K134" s="306">
        <v>3.5863</v>
      </c>
      <c r="L134" s="306"/>
      <c r="M134" s="292">
        <f t="shared" si="12"/>
        <v>1.43452</v>
      </c>
      <c r="N134" s="292">
        <f t="shared" si="13"/>
        <v>1.43452</v>
      </c>
      <c r="O134" s="304"/>
      <c r="P134" s="103"/>
    </row>
    <row r="135" spans="1:16" s="399" customFormat="1" ht="16.899999999999999" customHeight="1" x14ac:dyDescent="0.2">
      <c r="A135" s="73">
        <v>18</v>
      </c>
      <c r="B135" s="704"/>
      <c r="C135" s="2">
        <v>3</v>
      </c>
      <c r="D135" s="2" t="s">
        <v>13</v>
      </c>
      <c r="E135" s="2" t="s">
        <v>26</v>
      </c>
      <c r="F135" s="3">
        <v>7</v>
      </c>
      <c r="G135" s="3">
        <v>103</v>
      </c>
      <c r="H135" s="704"/>
      <c r="I135" s="303">
        <v>3.4325999999999999</v>
      </c>
      <c r="J135" s="292">
        <f t="shared" si="10"/>
        <v>2.4185999999999996</v>
      </c>
      <c r="K135" s="303">
        <v>2.4185999999999996</v>
      </c>
      <c r="L135" s="303"/>
      <c r="M135" s="292">
        <f t="shared" si="12"/>
        <v>0.96743999999999986</v>
      </c>
      <c r="N135" s="292">
        <f t="shared" si="13"/>
        <v>0.96743999999999986</v>
      </c>
      <c r="O135" s="304"/>
      <c r="P135" s="73"/>
    </row>
    <row r="136" spans="1:16" s="399" customFormat="1" ht="16.899999999999999" customHeight="1" x14ac:dyDescent="0.2">
      <c r="A136" s="73">
        <v>19</v>
      </c>
      <c r="B136" s="704"/>
      <c r="C136" s="2" t="s">
        <v>9</v>
      </c>
      <c r="D136" s="2" t="s">
        <v>22</v>
      </c>
      <c r="E136" s="2" t="s">
        <v>26</v>
      </c>
      <c r="F136" s="3">
        <v>12</v>
      </c>
      <c r="G136" s="3">
        <v>28</v>
      </c>
      <c r="H136" s="704"/>
      <c r="I136" s="303">
        <v>8.0299999999999994</v>
      </c>
      <c r="J136" s="292">
        <f t="shared" si="10"/>
        <v>8.0299999999999994</v>
      </c>
      <c r="K136" s="303">
        <v>8.0299999999999994</v>
      </c>
      <c r="L136" s="303"/>
      <c r="M136" s="292">
        <f t="shared" si="12"/>
        <v>3.2119999999999997</v>
      </c>
      <c r="N136" s="292">
        <f t="shared" si="13"/>
        <v>3.2119999999999997</v>
      </c>
      <c r="O136" s="304"/>
      <c r="P136" s="73"/>
    </row>
    <row r="137" spans="1:16" s="399" customFormat="1" ht="16.899999999999999" customHeight="1" x14ac:dyDescent="0.2">
      <c r="A137" s="73">
        <v>20</v>
      </c>
      <c r="B137" s="704"/>
      <c r="C137" s="2" t="s">
        <v>9</v>
      </c>
      <c r="D137" s="2" t="s">
        <v>23</v>
      </c>
      <c r="E137" s="2" t="s">
        <v>26</v>
      </c>
      <c r="F137" s="3">
        <v>12</v>
      </c>
      <c r="G137" s="3">
        <v>29</v>
      </c>
      <c r="H137" s="704"/>
      <c r="I137" s="303">
        <v>5.0372000000000003</v>
      </c>
      <c r="J137" s="292">
        <f t="shared" si="10"/>
        <v>5.0372000000000003</v>
      </c>
      <c r="K137" s="303">
        <v>5.0372000000000003</v>
      </c>
      <c r="L137" s="303"/>
      <c r="M137" s="292">
        <f t="shared" si="12"/>
        <v>2.0148800000000002</v>
      </c>
      <c r="N137" s="292">
        <f t="shared" si="13"/>
        <v>2.0148800000000002</v>
      </c>
      <c r="O137" s="304"/>
      <c r="P137" s="73"/>
    </row>
    <row r="138" spans="1:16" s="399" customFormat="1" ht="16.899999999999999" customHeight="1" x14ac:dyDescent="0.2">
      <c r="A138" s="73">
        <v>21</v>
      </c>
      <c r="B138" s="704"/>
      <c r="C138" s="2">
        <v>2</v>
      </c>
      <c r="D138" s="2" t="s">
        <v>22</v>
      </c>
      <c r="E138" s="2" t="s">
        <v>26</v>
      </c>
      <c r="F138" s="3">
        <v>13</v>
      </c>
      <c r="G138" s="3">
        <v>97</v>
      </c>
      <c r="H138" s="704"/>
      <c r="I138" s="303">
        <v>9.0393000000000008</v>
      </c>
      <c r="J138" s="292">
        <f t="shared" si="10"/>
        <v>9.0393000000000008</v>
      </c>
      <c r="K138" s="303">
        <v>9.0393000000000008</v>
      </c>
      <c r="L138" s="303"/>
      <c r="M138" s="292">
        <f t="shared" si="12"/>
        <v>3.6157200000000005</v>
      </c>
      <c r="N138" s="292">
        <f t="shared" si="13"/>
        <v>3.6157200000000005</v>
      </c>
      <c r="O138" s="304"/>
      <c r="P138" s="73"/>
    </row>
    <row r="139" spans="1:16" s="399" customFormat="1" ht="16.899999999999999" customHeight="1" x14ac:dyDescent="0.2">
      <c r="A139" s="73">
        <v>22</v>
      </c>
      <c r="B139" s="705"/>
      <c r="C139" s="2">
        <v>2</v>
      </c>
      <c r="D139" s="2" t="s">
        <v>23</v>
      </c>
      <c r="E139" s="2" t="s">
        <v>26</v>
      </c>
      <c r="F139" s="3">
        <v>13</v>
      </c>
      <c r="G139" s="3">
        <v>99</v>
      </c>
      <c r="H139" s="705"/>
      <c r="I139" s="303">
        <v>3.2612999999999999</v>
      </c>
      <c r="J139" s="292">
        <f t="shared" si="10"/>
        <v>3.2612999999999999</v>
      </c>
      <c r="K139" s="303">
        <v>3.2612999999999999</v>
      </c>
      <c r="L139" s="303"/>
      <c r="M139" s="292">
        <f t="shared" si="12"/>
        <v>1.3045200000000001</v>
      </c>
      <c r="N139" s="292">
        <f t="shared" si="13"/>
        <v>1.3045200000000001</v>
      </c>
      <c r="O139" s="304"/>
      <c r="P139" s="73"/>
    </row>
    <row r="140" spans="1:16" s="399" customFormat="1" ht="16.899999999999999" customHeight="1" x14ac:dyDescent="0.2">
      <c r="A140" s="403" t="s">
        <v>33</v>
      </c>
      <c r="B140" s="715" t="s">
        <v>41</v>
      </c>
      <c r="C140" s="716"/>
      <c r="D140" s="717"/>
      <c r="E140" s="115"/>
      <c r="F140" s="404"/>
      <c r="G140" s="404"/>
      <c r="H140" s="115"/>
      <c r="I140" s="405">
        <f>SUM(I141:I155)</f>
        <v>29.821299999999997</v>
      </c>
      <c r="J140" s="298">
        <f t="shared" si="10"/>
        <v>2.8180999999999998</v>
      </c>
      <c r="K140" s="405">
        <f t="shared" ref="K140" si="16">SUM(K141:K155)</f>
        <v>2.8180999999999998</v>
      </c>
      <c r="L140" s="405"/>
      <c r="M140" s="298">
        <f t="shared" si="12"/>
        <v>1.12724</v>
      </c>
      <c r="N140" s="292">
        <f t="shared" si="13"/>
        <v>1.12724</v>
      </c>
      <c r="O140" s="299">
        <f t="shared" si="13"/>
        <v>0</v>
      </c>
      <c r="P140" s="115"/>
    </row>
    <row r="141" spans="1:16" ht="16.899999999999999" customHeight="1" x14ac:dyDescent="0.2">
      <c r="A141" s="60">
        <v>1</v>
      </c>
      <c r="B141" s="703" t="s">
        <v>42</v>
      </c>
      <c r="C141" s="60">
        <v>3</v>
      </c>
      <c r="D141" s="60" t="s">
        <v>9</v>
      </c>
      <c r="E141" s="60" t="s">
        <v>27</v>
      </c>
      <c r="F141" s="24">
        <v>6</v>
      </c>
      <c r="G141" s="24">
        <v>90</v>
      </c>
      <c r="H141" s="718" t="s">
        <v>17</v>
      </c>
      <c r="I141" s="318">
        <v>2.7936000000000001</v>
      </c>
      <c r="J141" s="294"/>
      <c r="K141" s="406"/>
      <c r="L141" s="406"/>
      <c r="M141" s="294"/>
      <c r="N141" s="291"/>
      <c r="O141" s="319"/>
      <c r="P141" s="224"/>
    </row>
    <row r="142" spans="1:16" ht="16.899999999999999" customHeight="1" x14ac:dyDescent="0.2">
      <c r="A142" s="60">
        <v>2</v>
      </c>
      <c r="B142" s="704"/>
      <c r="C142" s="60">
        <v>2</v>
      </c>
      <c r="D142" s="60" t="s">
        <v>9</v>
      </c>
      <c r="E142" s="60" t="s">
        <v>27</v>
      </c>
      <c r="F142" s="24">
        <v>6</v>
      </c>
      <c r="G142" s="24">
        <v>91</v>
      </c>
      <c r="H142" s="719"/>
      <c r="I142" s="318">
        <v>5.1391999999999998</v>
      </c>
      <c r="J142" s="294"/>
      <c r="K142" s="406"/>
      <c r="L142" s="406"/>
      <c r="M142" s="294"/>
      <c r="N142" s="291"/>
      <c r="O142" s="319"/>
      <c r="P142" s="224"/>
    </row>
    <row r="143" spans="1:16" ht="16.899999999999999" customHeight="1" x14ac:dyDescent="0.2">
      <c r="A143" s="60">
        <v>3</v>
      </c>
      <c r="B143" s="704"/>
      <c r="C143" s="60">
        <v>4</v>
      </c>
      <c r="D143" s="60" t="s">
        <v>9</v>
      </c>
      <c r="E143" s="60" t="s">
        <v>27</v>
      </c>
      <c r="F143" s="24">
        <v>6</v>
      </c>
      <c r="G143" s="24">
        <v>92</v>
      </c>
      <c r="H143" s="719"/>
      <c r="I143" s="318">
        <v>2.2181000000000002</v>
      </c>
      <c r="J143" s="294"/>
      <c r="K143" s="406"/>
      <c r="L143" s="406"/>
      <c r="M143" s="294"/>
      <c r="N143" s="291"/>
      <c r="O143" s="319"/>
      <c r="P143" s="224"/>
    </row>
    <row r="144" spans="1:16" ht="16.899999999999999" customHeight="1" x14ac:dyDescent="0.2">
      <c r="A144" s="60">
        <v>4</v>
      </c>
      <c r="B144" s="704"/>
      <c r="C144" s="60" t="s">
        <v>9</v>
      </c>
      <c r="D144" s="60" t="s">
        <v>11</v>
      </c>
      <c r="E144" s="60" t="s">
        <v>27</v>
      </c>
      <c r="F144" s="24">
        <v>6</v>
      </c>
      <c r="G144" s="24">
        <v>98</v>
      </c>
      <c r="H144" s="719"/>
      <c r="I144" s="318">
        <v>0.93430000000000002</v>
      </c>
      <c r="J144" s="294"/>
      <c r="K144" s="406"/>
      <c r="L144" s="406"/>
      <c r="M144" s="294"/>
      <c r="N144" s="291"/>
      <c r="O144" s="319"/>
      <c r="P144" s="400"/>
    </row>
    <row r="145" spans="1:19" ht="16.899999999999999" customHeight="1" x14ac:dyDescent="0.2">
      <c r="A145" s="60">
        <v>5</v>
      </c>
      <c r="B145" s="704"/>
      <c r="C145" s="60">
        <v>5</v>
      </c>
      <c r="D145" s="60" t="s">
        <v>9</v>
      </c>
      <c r="E145" s="60" t="s">
        <v>27</v>
      </c>
      <c r="F145" s="24">
        <v>6</v>
      </c>
      <c r="G145" s="24">
        <v>99</v>
      </c>
      <c r="H145" s="719"/>
      <c r="I145" s="318">
        <v>1.5765</v>
      </c>
      <c r="J145" s="294"/>
      <c r="K145" s="406"/>
      <c r="L145" s="406"/>
      <c r="M145" s="294"/>
      <c r="N145" s="291"/>
      <c r="O145" s="319"/>
      <c r="P145" s="400"/>
    </row>
    <row r="146" spans="1:19" ht="16.899999999999999" customHeight="1" x14ac:dyDescent="0.2">
      <c r="A146" s="60">
        <v>6</v>
      </c>
      <c r="B146" s="704"/>
      <c r="C146" s="60" t="s">
        <v>11</v>
      </c>
      <c r="D146" s="60" t="s">
        <v>11</v>
      </c>
      <c r="E146" s="60" t="s">
        <v>27</v>
      </c>
      <c r="F146" s="24">
        <v>6</v>
      </c>
      <c r="G146" s="24">
        <v>100</v>
      </c>
      <c r="H146" s="719"/>
      <c r="I146" s="318">
        <v>1.4407000000000001</v>
      </c>
      <c r="J146" s="294"/>
      <c r="K146" s="406"/>
      <c r="L146" s="406"/>
      <c r="M146" s="294"/>
      <c r="N146" s="291"/>
      <c r="O146" s="319"/>
      <c r="P146" s="400"/>
    </row>
    <row r="147" spans="1:19" ht="16.899999999999999" customHeight="1" x14ac:dyDescent="0.2">
      <c r="A147" s="60">
        <v>7</v>
      </c>
      <c r="B147" s="704"/>
      <c r="C147" s="60">
        <v>6</v>
      </c>
      <c r="D147" s="60" t="s">
        <v>9</v>
      </c>
      <c r="E147" s="60" t="s">
        <v>27</v>
      </c>
      <c r="F147" s="24">
        <v>6</v>
      </c>
      <c r="G147" s="24">
        <v>101</v>
      </c>
      <c r="H147" s="719"/>
      <c r="I147" s="318">
        <v>1.7846</v>
      </c>
      <c r="J147" s="294"/>
      <c r="K147" s="406"/>
      <c r="L147" s="406"/>
      <c r="M147" s="294"/>
      <c r="N147" s="291"/>
      <c r="O147" s="319"/>
      <c r="P147" s="400"/>
    </row>
    <row r="148" spans="1:19" ht="16.899999999999999" customHeight="1" x14ac:dyDescent="0.2">
      <c r="A148" s="60">
        <v>8</v>
      </c>
      <c r="B148" s="704"/>
      <c r="C148" s="60">
        <v>1</v>
      </c>
      <c r="D148" s="60">
        <v>4</v>
      </c>
      <c r="E148" s="60" t="s">
        <v>27</v>
      </c>
      <c r="F148" s="24">
        <v>11</v>
      </c>
      <c r="G148" s="24">
        <v>1</v>
      </c>
      <c r="H148" s="719"/>
      <c r="I148" s="318">
        <v>1.9841</v>
      </c>
      <c r="J148" s="294"/>
      <c r="K148" s="406"/>
      <c r="L148" s="406"/>
      <c r="M148" s="294"/>
      <c r="N148" s="291"/>
      <c r="O148" s="319"/>
      <c r="P148" s="224"/>
    </row>
    <row r="149" spans="1:19" ht="16.899999999999999" customHeight="1" x14ac:dyDescent="0.2">
      <c r="A149" s="60">
        <v>9</v>
      </c>
      <c r="B149" s="704"/>
      <c r="C149" s="60">
        <v>2</v>
      </c>
      <c r="D149" s="60">
        <v>4</v>
      </c>
      <c r="E149" s="60" t="s">
        <v>27</v>
      </c>
      <c r="F149" s="24">
        <v>11</v>
      </c>
      <c r="G149" s="24">
        <v>2</v>
      </c>
      <c r="H149" s="719"/>
      <c r="I149" s="318">
        <v>0.88390000000000002</v>
      </c>
      <c r="J149" s="294"/>
      <c r="K149" s="406"/>
      <c r="L149" s="406"/>
      <c r="M149" s="294"/>
      <c r="N149" s="291"/>
      <c r="O149" s="319"/>
      <c r="P149" s="224"/>
    </row>
    <row r="150" spans="1:19" ht="16.899999999999999" customHeight="1" x14ac:dyDescent="0.2">
      <c r="A150" s="60">
        <v>10</v>
      </c>
      <c r="B150" s="704"/>
      <c r="C150" s="60">
        <v>7</v>
      </c>
      <c r="D150" s="60">
        <v>2</v>
      </c>
      <c r="E150" s="60" t="s">
        <v>27</v>
      </c>
      <c r="F150" s="24">
        <v>11</v>
      </c>
      <c r="G150" s="24">
        <v>3</v>
      </c>
      <c r="H150" s="719"/>
      <c r="I150" s="318">
        <v>2.9074</v>
      </c>
      <c r="J150" s="294"/>
      <c r="K150" s="406"/>
      <c r="L150" s="406"/>
      <c r="M150" s="294"/>
      <c r="N150" s="291"/>
      <c r="O150" s="319"/>
      <c r="P150" s="400"/>
    </row>
    <row r="151" spans="1:19" ht="16.899999999999999" customHeight="1" x14ac:dyDescent="0.2">
      <c r="A151" s="60">
        <v>11</v>
      </c>
      <c r="B151" s="704"/>
      <c r="C151" s="60">
        <v>3</v>
      </c>
      <c r="D151" s="60">
        <v>4</v>
      </c>
      <c r="E151" s="60" t="s">
        <v>27</v>
      </c>
      <c r="F151" s="24">
        <v>11</v>
      </c>
      <c r="G151" s="24">
        <v>4</v>
      </c>
      <c r="H151" s="719"/>
      <c r="I151" s="318">
        <v>1.6177999999999999</v>
      </c>
      <c r="J151" s="294"/>
      <c r="K151" s="406"/>
      <c r="L151" s="406"/>
      <c r="M151" s="294"/>
      <c r="N151" s="291"/>
      <c r="O151" s="319"/>
      <c r="P151" s="224"/>
    </row>
    <row r="152" spans="1:19" ht="16.899999999999999" customHeight="1" x14ac:dyDescent="0.2">
      <c r="A152" s="60">
        <v>12</v>
      </c>
      <c r="B152" s="704"/>
      <c r="C152" s="60">
        <v>4</v>
      </c>
      <c r="D152" s="60">
        <v>4</v>
      </c>
      <c r="E152" s="60" t="s">
        <v>27</v>
      </c>
      <c r="F152" s="24">
        <v>11</v>
      </c>
      <c r="G152" s="24">
        <v>5</v>
      </c>
      <c r="H152" s="719"/>
      <c r="I152" s="318">
        <v>1.3871</v>
      </c>
      <c r="J152" s="294"/>
      <c r="K152" s="406"/>
      <c r="L152" s="406"/>
      <c r="M152" s="294"/>
      <c r="N152" s="291"/>
      <c r="O152" s="319"/>
      <c r="P152" s="224"/>
    </row>
    <row r="153" spans="1:19" ht="16.899999999999999" customHeight="1" x14ac:dyDescent="0.2">
      <c r="A153" s="60">
        <v>13</v>
      </c>
      <c r="B153" s="704"/>
      <c r="C153" s="60">
        <v>5</v>
      </c>
      <c r="D153" s="60">
        <v>4</v>
      </c>
      <c r="E153" s="60" t="s">
        <v>27</v>
      </c>
      <c r="F153" s="24">
        <v>11</v>
      </c>
      <c r="G153" s="24">
        <v>6</v>
      </c>
      <c r="H153" s="719"/>
      <c r="I153" s="318">
        <v>1.087</v>
      </c>
      <c r="J153" s="294"/>
      <c r="K153" s="406"/>
      <c r="L153" s="406"/>
      <c r="M153" s="294"/>
      <c r="N153" s="291"/>
      <c r="O153" s="319"/>
      <c r="P153" s="224"/>
    </row>
    <row r="154" spans="1:19" ht="16.899999999999999" customHeight="1" x14ac:dyDescent="0.2">
      <c r="A154" s="60">
        <v>14</v>
      </c>
      <c r="B154" s="704"/>
      <c r="C154" s="60">
        <v>6</v>
      </c>
      <c r="D154" s="60">
        <v>4</v>
      </c>
      <c r="E154" s="60" t="s">
        <v>27</v>
      </c>
      <c r="F154" s="24">
        <v>11</v>
      </c>
      <c r="G154" s="24">
        <v>7</v>
      </c>
      <c r="H154" s="719"/>
      <c r="I154" s="318">
        <v>1.2488999999999999</v>
      </c>
      <c r="J154" s="294"/>
      <c r="K154" s="406"/>
      <c r="L154" s="406"/>
      <c r="M154" s="294"/>
      <c r="N154" s="291"/>
      <c r="O154" s="319"/>
      <c r="P154" s="224"/>
    </row>
    <row r="155" spans="1:19" s="399" customFormat="1" ht="16.899999999999999" customHeight="1" x14ac:dyDescent="0.2">
      <c r="A155" s="215">
        <v>15</v>
      </c>
      <c r="B155" s="705"/>
      <c r="C155" s="73">
        <v>1</v>
      </c>
      <c r="D155" s="73">
        <v>5</v>
      </c>
      <c r="E155" s="73" t="s">
        <v>27</v>
      </c>
      <c r="F155" s="3">
        <v>11</v>
      </c>
      <c r="G155" s="3">
        <v>8</v>
      </c>
      <c r="H155" s="687"/>
      <c r="I155" s="302">
        <v>2.8180999999999998</v>
      </c>
      <c r="J155" s="298">
        <f t="shared" ref="J155" si="17">K155+L155</f>
        <v>2.8180999999999998</v>
      </c>
      <c r="K155" s="303">
        <v>2.8180999999999998</v>
      </c>
      <c r="L155" s="303"/>
      <c r="M155" s="298">
        <f t="shared" ref="M155" si="18">N155+O155</f>
        <v>1.12724</v>
      </c>
      <c r="N155" s="292">
        <f t="shared" ref="N155" si="19">K155*0.4</f>
        <v>1.12724</v>
      </c>
      <c r="O155" s="299"/>
      <c r="P155" s="73"/>
    </row>
    <row r="156" spans="1:19" s="398" customFormat="1" ht="16.899999999999999" customHeight="1" x14ac:dyDescent="0.2">
      <c r="A156" s="211"/>
      <c r="B156" s="208" t="s">
        <v>219</v>
      </c>
      <c r="C156" s="208"/>
      <c r="D156" s="208"/>
      <c r="E156" s="208"/>
      <c r="F156" s="208"/>
      <c r="G156" s="208"/>
      <c r="H156" s="209"/>
      <c r="I156" s="295">
        <f>I157+I217</f>
        <v>188.35513</v>
      </c>
      <c r="J156" s="295">
        <f>K156+L156</f>
        <v>167.62602999999999</v>
      </c>
      <c r="K156" s="295">
        <f t="shared" ref="K156:L156" si="20">K157+K217</f>
        <v>162.61523</v>
      </c>
      <c r="L156" s="295">
        <f t="shared" si="20"/>
        <v>5.0107999999999997</v>
      </c>
      <c r="M156" s="320">
        <f>N156+O156</f>
        <v>67.050411999999994</v>
      </c>
      <c r="N156" s="320">
        <f>K156*0.4</f>
        <v>65.046092000000002</v>
      </c>
      <c r="O156" s="321">
        <f>L156*0.4</f>
        <v>2.0043199999999999</v>
      </c>
      <c r="P156" s="212"/>
      <c r="Q156" s="407"/>
      <c r="R156" s="398">
        <f>J156*400000</f>
        <v>67050411.999999993</v>
      </c>
    </row>
    <row r="157" spans="1:19" s="399" customFormat="1" ht="16.899999999999999" customHeight="1" x14ac:dyDescent="0.2">
      <c r="A157" s="28" t="s">
        <v>44</v>
      </c>
      <c r="B157" s="18" t="s">
        <v>45</v>
      </c>
      <c r="C157" s="27"/>
      <c r="D157" s="27"/>
      <c r="E157" s="27"/>
      <c r="F157" s="27"/>
      <c r="G157" s="27"/>
      <c r="H157" s="28"/>
      <c r="I157" s="298">
        <f>I158+I178+I201+I214</f>
        <v>183.02123</v>
      </c>
      <c r="J157" s="298">
        <f t="shared" ref="J157:J220" si="21">K157+L157</f>
        <v>162.61523</v>
      </c>
      <c r="K157" s="298">
        <f t="shared" ref="K157:L157" si="22">K158+K178+K201+K214</f>
        <v>162.61523</v>
      </c>
      <c r="L157" s="298">
        <f t="shared" si="22"/>
        <v>0</v>
      </c>
      <c r="M157" s="297">
        <f t="shared" ref="M157:M220" si="23">N157+O157</f>
        <v>65.046092000000002</v>
      </c>
      <c r="N157" s="297">
        <f t="shared" ref="N157:N216" si="24">K157*0.4</f>
        <v>65.046092000000002</v>
      </c>
      <c r="O157" s="322"/>
      <c r="P157" s="21"/>
    </row>
    <row r="158" spans="1:19" ht="16.899999999999999" customHeight="1" x14ac:dyDescent="0.2">
      <c r="A158" s="178" t="s">
        <v>25</v>
      </c>
      <c r="B158" s="179" t="s">
        <v>72</v>
      </c>
      <c r="C158" s="179"/>
      <c r="D158" s="179"/>
      <c r="E158" s="179"/>
      <c r="F158" s="179"/>
      <c r="G158" s="179"/>
      <c r="H158" s="178"/>
      <c r="I158" s="294">
        <f>SUM(I159:I177)</f>
        <v>69.529880000000006</v>
      </c>
      <c r="J158" s="294">
        <f t="shared" ref="J158:K158" si="25">SUM(J159:J177)</f>
        <v>69.529880000000006</v>
      </c>
      <c r="K158" s="294">
        <f t="shared" si="25"/>
        <v>67.315580000000011</v>
      </c>
      <c r="L158" s="294"/>
      <c r="M158" s="297">
        <f t="shared" si="23"/>
        <v>26.926232000000006</v>
      </c>
      <c r="N158" s="297">
        <f t="shared" si="24"/>
        <v>26.926232000000006</v>
      </c>
      <c r="O158" s="322"/>
      <c r="P158" s="23"/>
    </row>
    <row r="159" spans="1:19" s="399" customFormat="1" ht="16.899999999999999" customHeight="1" x14ac:dyDescent="0.2">
      <c r="A159" s="26">
        <v>1</v>
      </c>
      <c r="B159" s="695" t="s">
        <v>73</v>
      </c>
      <c r="C159" s="2" t="s">
        <v>46</v>
      </c>
      <c r="D159" s="2">
        <v>7</v>
      </c>
      <c r="E159" s="2">
        <v>59</v>
      </c>
      <c r="F159" s="180">
        <v>5</v>
      </c>
      <c r="G159" s="180">
        <v>118</v>
      </c>
      <c r="H159" s="712" t="s">
        <v>68</v>
      </c>
      <c r="I159" s="292">
        <v>1.2516</v>
      </c>
      <c r="J159" s="292">
        <v>1.2516</v>
      </c>
      <c r="K159" s="309">
        <v>1.2516</v>
      </c>
      <c r="L159" s="309"/>
      <c r="M159" s="302">
        <f t="shared" si="23"/>
        <v>0.50064000000000008</v>
      </c>
      <c r="N159" s="302">
        <f t="shared" si="24"/>
        <v>0.50064000000000008</v>
      </c>
      <c r="O159" s="323"/>
      <c r="P159" s="73"/>
      <c r="Q159" s="181"/>
      <c r="R159" s="182"/>
      <c r="S159" s="408"/>
    </row>
    <row r="160" spans="1:19" s="399" customFormat="1" ht="16.899999999999999" customHeight="1" x14ac:dyDescent="0.2">
      <c r="A160" s="26">
        <v>2</v>
      </c>
      <c r="B160" s="704"/>
      <c r="C160" s="2" t="s">
        <v>47</v>
      </c>
      <c r="D160" s="2">
        <v>6</v>
      </c>
      <c r="E160" s="2">
        <v>59</v>
      </c>
      <c r="F160" s="180">
        <v>5</v>
      </c>
      <c r="G160" s="180">
        <v>119</v>
      </c>
      <c r="H160" s="713"/>
      <c r="I160" s="292">
        <v>3.9722</v>
      </c>
      <c r="J160" s="292">
        <v>3.9722</v>
      </c>
      <c r="K160" s="309">
        <v>3.9722</v>
      </c>
      <c r="L160" s="309"/>
      <c r="M160" s="302">
        <f t="shared" si="23"/>
        <v>1.5888800000000001</v>
      </c>
      <c r="N160" s="302">
        <f t="shared" si="24"/>
        <v>1.5888800000000001</v>
      </c>
      <c r="O160" s="323"/>
      <c r="P160" s="73"/>
      <c r="Q160" s="181"/>
      <c r="R160" s="182"/>
      <c r="S160" s="408"/>
    </row>
    <row r="161" spans="1:19" s="399" customFormat="1" ht="16.899999999999999" customHeight="1" x14ac:dyDescent="0.2">
      <c r="A161" s="26">
        <v>3</v>
      </c>
      <c r="B161" s="704"/>
      <c r="C161" s="2" t="s">
        <v>47</v>
      </c>
      <c r="D161" s="2">
        <v>7</v>
      </c>
      <c r="E161" s="2">
        <v>59</v>
      </c>
      <c r="F161" s="180">
        <v>5</v>
      </c>
      <c r="G161" s="180">
        <v>120</v>
      </c>
      <c r="H161" s="713"/>
      <c r="I161" s="292">
        <v>2.0895200000000003</v>
      </c>
      <c r="J161" s="292">
        <v>2.0895200000000003</v>
      </c>
      <c r="K161" s="309">
        <v>1.8832200000000003</v>
      </c>
      <c r="L161" s="309"/>
      <c r="M161" s="302">
        <f t="shared" si="23"/>
        <v>0.75328800000000018</v>
      </c>
      <c r="N161" s="302">
        <f t="shared" si="24"/>
        <v>0.75328800000000018</v>
      </c>
      <c r="O161" s="323"/>
      <c r="P161" s="73"/>
      <c r="Q161" s="181"/>
      <c r="R161" s="182"/>
      <c r="S161" s="408"/>
    </row>
    <row r="162" spans="1:19" s="399" customFormat="1" ht="16.899999999999999" customHeight="1" x14ac:dyDescent="0.2">
      <c r="A162" s="26">
        <v>4</v>
      </c>
      <c r="B162" s="704"/>
      <c r="C162" s="2" t="s">
        <v>48</v>
      </c>
      <c r="D162" s="2">
        <v>6</v>
      </c>
      <c r="E162" s="2">
        <v>59</v>
      </c>
      <c r="F162" s="180">
        <v>5</v>
      </c>
      <c r="G162" s="180">
        <v>121</v>
      </c>
      <c r="H162" s="713"/>
      <c r="I162" s="292">
        <v>1.2724600000000001</v>
      </c>
      <c r="J162" s="292">
        <v>1.2724600000000001</v>
      </c>
      <c r="K162" s="309">
        <v>1.2724600000000001</v>
      </c>
      <c r="L162" s="309"/>
      <c r="M162" s="302">
        <f t="shared" si="23"/>
        <v>0.5089840000000001</v>
      </c>
      <c r="N162" s="302">
        <f t="shared" si="24"/>
        <v>0.5089840000000001</v>
      </c>
      <c r="O162" s="323"/>
      <c r="P162" s="73"/>
      <c r="Q162" s="181"/>
      <c r="R162" s="182"/>
      <c r="S162" s="408"/>
    </row>
    <row r="163" spans="1:19" s="399" customFormat="1" ht="16.899999999999999" customHeight="1" x14ac:dyDescent="0.2">
      <c r="A163" s="26">
        <v>5</v>
      </c>
      <c r="B163" s="704"/>
      <c r="C163" s="2" t="s">
        <v>49</v>
      </c>
      <c r="D163" s="2">
        <v>7</v>
      </c>
      <c r="E163" s="2">
        <v>59</v>
      </c>
      <c r="F163" s="180">
        <v>5</v>
      </c>
      <c r="G163" s="180">
        <v>122</v>
      </c>
      <c r="H163" s="713"/>
      <c r="I163" s="292">
        <v>4.3220000000000001</v>
      </c>
      <c r="J163" s="292">
        <v>4.3220000000000001</v>
      </c>
      <c r="K163" s="309">
        <v>4.3220000000000001</v>
      </c>
      <c r="L163" s="309"/>
      <c r="M163" s="302">
        <f t="shared" si="23"/>
        <v>1.7288000000000001</v>
      </c>
      <c r="N163" s="302">
        <f t="shared" si="24"/>
        <v>1.7288000000000001</v>
      </c>
      <c r="O163" s="323"/>
      <c r="P163" s="73"/>
      <c r="Q163" s="181"/>
      <c r="R163" s="182"/>
      <c r="S163" s="408"/>
    </row>
    <row r="164" spans="1:19" s="399" customFormat="1" ht="16.899999999999999" customHeight="1" x14ac:dyDescent="0.2">
      <c r="A164" s="26">
        <v>6</v>
      </c>
      <c r="B164" s="704"/>
      <c r="C164" s="2" t="s">
        <v>46</v>
      </c>
      <c r="D164" s="2">
        <v>9</v>
      </c>
      <c r="E164" s="2">
        <v>59</v>
      </c>
      <c r="F164" s="180">
        <v>5</v>
      </c>
      <c r="G164" s="180">
        <v>123</v>
      </c>
      <c r="H164" s="713"/>
      <c r="I164" s="292">
        <v>0.59140000000000004</v>
      </c>
      <c r="J164" s="292">
        <v>0.59140000000000004</v>
      </c>
      <c r="K164" s="309">
        <v>0.59140000000000004</v>
      </c>
      <c r="L164" s="309"/>
      <c r="M164" s="302">
        <f t="shared" si="23"/>
        <v>0.23656000000000002</v>
      </c>
      <c r="N164" s="302">
        <f t="shared" si="24"/>
        <v>0.23656000000000002</v>
      </c>
      <c r="O164" s="323"/>
      <c r="P164" s="73"/>
      <c r="Q164" s="181"/>
      <c r="R164" s="182"/>
      <c r="S164" s="408"/>
    </row>
    <row r="165" spans="1:19" s="399" customFormat="1" ht="16.899999999999999" customHeight="1" x14ac:dyDescent="0.2">
      <c r="A165" s="26">
        <v>7</v>
      </c>
      <c r="B165" s="704"/>
      <c r="C165" s="2" t="s">
        <v>47</v>
      </c>
      <c r="D165" s="2">
        <v>9</v>
      </c>
      <c r="E165" s="2">
        <v>59</v>
      </c>
      <c r="F165" s="180">
        <v>5</v>
      </c>
      <c r="G165" s="180">
        <v>124</v>
      </c>
      <c r="H165" s="713"/>
      <c r="I165" s="292">
        <v>0.46139999999999998</v>
      </c>
      <c r="J165" s="292">
        <v>0.46139999999999998</v>
      </c>
      <c r="K165" s="309">
        <v>0.46139999999999998</v>
      </c>
      <c r="L165" s="309"/>
      <c r="M165" s="302">
        <f t="shared" si="23"/>
        <v>0.18456</v>
      </c>
      <c r="N165" s="302">
        <f t="shared" si="24"/>
        <v>0.18456</v>
      </c>
      <c r="O165" s="323"/>
      <c r="P165" s="73"/>
      <c r="Q165" s="181"/>
      <c r="R165" s="182"/>
      <c r="S165" s="408"/>
    </row>
    <row r="166" spans="1:19" s="399" customFormat="1" ht="16.899999999999999" customHeight="1" x14ac:dyDescent="0.2">
      <c r="A166" s="26">
        <v>8</v>
      </c>
      <c r="B166" s="704"/>
      <c r="C166" s="2" t="s">
        <v>50</v>
      </c>
      <c r="D166" s="2">
        <v>9</v>
      </c>
      <c r="E166" s="2">
        <v>59</v>
      </c>
      <c r="F166" s="180">
        <v>5</v>
      </c>
      <c r="G166" s="180">
        <v>127</v>
      </c>
      <c r="H166" s="713"/>
      <c r="I166" s="292">
        <v>2.4058999999999999</v>
      </c>
      <c r="J166" s="292">
        <v>2.4058999999999999</v>
      </c>
      <c r="K166" s="309">
        <v>2.1316999999999999</v>
      </c>
      <c r="L166" s="309"/>
      <c r="M166" s="302">
        <f t="shared" si="23"/>
        <v>0.85267999999999999</v>
      </c>
      <c r="N166" s="302">
        <f t="shared" si="24"/>
        <v>0.85267999999999999</v>
      </c>
      <c r="O166" s="323"/>
      <c r="P166" s="73"/>
      <c r="Q166" s="181"/>
      <c r="R166" s="182"/>
      <c r="S166" s="408"/>
    </row>
    <row r="167" spans="1:19" s="399" customFormat="1" ht="16.899999999999999" customHeight="1" x14ac:dyDescent="0.2">
      <c r="A167" s="26">
        <v>9</v>
      </c>
      <c r="B167" s="704"/>
      <c r="C167" s="2" t="s">
        <v>51</v>
      </c>
      <c r="D167" s="2">
        <v>9</v>
      </c>
      <c r="E167" s="2">
        <v>59</v>
      </c>
      <c r="F167" s="180">
        <v>6</v>
      </c>
      <c r="G167" s="180">
        <v>129</v>
      </c>
      <c r="H167" s="713"/>
      <c r="I167" s="292">
        <v>2.9411999999999998</v>
      </c>
      <c r="J167" s="292">
        <v>2.9411999999999998</v>
      </c>
      <c r="K167" s="309">
        <v>1.9952999999999999</v>
      </c>
      <c r="L167" s="309"/>
      <c r="M167" s="302">
        <f t="shared" si="23"/>
        <v>0.79811999999999994</v>
      </c>
      <c r="N167" s="302">
        <f t="shared" si="24"/>
        <v>0.79811999999999994</v>
      </c>
      <c r="O167" s="323"/>
      <c r="P167" s="73"/>
      <c r="Q167" s="181"/>
      <c r="R167" s="182"/>
      <c r="S167" s="408"/>
    </row>
    <row r="168" spans="1:19" s="399" customFormat="1" ht="16.899999999999999" customHeight="1" x14ac:dyDescent="0.2">
      <c r="A168" s="26">
        <v>10</v>
      </c>
      <c r="B168" s="704"/>
      <c r="C168" s="2" t="s">
        <v>52</v>
      </c>
      <c r="D168" s="2">
        <v>9</v>
      </c>
      <c r="E168" s="2">
        <v>59</v>
      </c>
      <c r="F168" s="180">
        <v>6</v>
      </c>
      <c r="G168" s="180">
        <v>130</v>
      </c>
      <c r="H168" s="713"/>
      <c r="I168" s="292">
        <v>1.0563</v>
      </c>
      <c r="J168" s="292">
        <v>1.0563</v>
      </c>
      <c r="K168" s="309">
        <v>1.0563</v>
      </c>
      <c r="L168" s="309"/>
      <c r="M168" s="302">
        <f t="shared" si="23"/>
        <v>0.42252000000000001</v>
      </c>
      <c r="N168" s="302">
        <f t="shared" si="24"/>
        <v>0.42252000000000001</v>
      </c>
      <c r="O168" s="323"/>
      <c r="P168" s="73"/>
      <c r="Q168" s="181"/>
      <c r="R168" s="182"/>
      <c r="S168" s="408"/>
    </row>
    <row r="169" spans="1:19" s="399" customFormat="1" ht="16.899999999999999" customHeight="1" x14ac:dyDescent="0.2">
      <c r="A169" s="26">
        <v>11</v>
      </c>
      <c r="B169" s="704"/>
      <c r="C169" s="2" t="s">
        <v>49</v>
      </c>
      <c r="D169" s="2">
        <v>6</v>
      </c>
      <c r="E169" s="2">
        <v>67</v>
      </c>
      <c r="F169" s="180">
        <v>5</v>
      </c>
      <c r="G169" s="180">
        <v>138</v>
      </c>
      <c r="H169" s="713"/>
      <c r="I169" s="292">
        <v>21.296700000000001</v>
      </c>
      <c r="J169" s="292">
        <v>21.296700000000001</v>
      </c>
      <c r="K169" s="309">
        <v>20.957800000000002</v>
      </c>
      <c r="L169" s="309"/>
      <c r="M169" s="302">
        <f t="shared" si="23"/>
        <v>8.3831200000000017</v>
      </c>
      <c r="N169" s="302">
        <f t="shared" si="24"/>
        <v>8.3831200000000017</v>
      </c>
      <c r="O169" s="323"/>
      <c r="P169" s="73"/>
      <c r="Q169" s="181"/>
      <c r="R169" s="182"/>
      <c r="S169" s="408"/>
    </row>
    <row r="170" spans="1:19" s="399" customFormat="1" ht="16.899999999999999" customHeight="1" x14ac:dyDescent="0.2">
      <c r="A170" s="26">
        <v>12</v>
      </c>
      <c r="B170" s="704"/>
      <c r="C170" s="2" t="s">
        <v>9</v>
      </c>
      <c r="D170" s="2" t="s">
        <v>53</v>
      </c>
      <c r="E170" s="2" t="s">
        <v>54</v>
      </c>
      <c r="F170" s="183">
        <v>8</v>
      </c>
      <c r="G170" s="183">
        <v>16</v>
      </c>
      <c r="H170" s="714"/>
      <c r="I170" s="292">
        <v>12.1973</v>
      </c>
      <c r="J170" s="292">
        <v>12.1973</v>
      </c>
      <c r="K170" s="309">
        <v>12.1973</v>
      </c>
      <c r="L170" s="309"/>
      <c r="M170" s="302">
        <f t="shared" si="23"/>
        <v>4.8789200000000008</v>
      </c>
      <c r="N170" s="302">
        <f t="shared" si="24"/>
        <v>4.8789200000000008</v>
      </c>
      <c r="O170" s="323"/>
      <c r="P170" s="73"/>
      <c r="Q170" s="184"/>
      <c r="R170" s="185"/>
      <c r="S170" s="408"/>
    </row>
    <row r="171" spans="1:19" s="399" customFormat="1" ht="16.899999999999999" customHeight="1" x14ac:dyDescent="0.2">
      <c r="A171" s="26">
        <v>13</v>
      </c>
      <c r="B171" s="704"/>
      <c r="C171" s="2" t="s">
        <v>9</v>
      </c>
      <c r="D171" s="2" t="s">
        <v>10</v>
      </c>
      <c r="E171" s="2" t="s">
        <v>54</v>
      </c>
      <c r="F171" s="183">
        <v>5</v>
      </c>
      <c r="G171" s="183">
        <v>139</v>
      </c>
      <c r="H171" s="712" t="s">
        <v>70</v>
      </c>
      <c r="I171" s="292">
        <v>1.4340999999999999</v>
      </c>
      <c r="J171" s="292">
        <v>1.4340999999999999</v>
      </c>
      <c r="K171" s="309">
        <v>1.4340999999999999</v>
      </c>
      <c r="L171" s="309"/>
      <c r="M171" s="302">
        <f t="shared" si="23"/>
        <v>0.57364000000000004</v>
      </c>
      <c r="N171" s="302">
        <f t="shared" si="24"/>
        <v>0.57364000000000004</v>
      </c>
      <c r="O171" s="323"/>
      <c r="P171" s="73"/>
      <c r="Q171" s="184"/>
      <c r="R171" s="185"/>
      <c r="S171" s="408"/>
    </row>
    <row r="172" spans="1:19" s="399" customFormat="1" ht="16.899999999999999" customHeight="1" x14ac:dyDescent="0.2">
      <c r="A172" s="26">
        <v>14</v>
      </c>
      <c r="B172" s="704"/>
      <c r="C172" s="2" t="s">
        <v>11</v>
      </c>
      <c r="D172" s="2" t="s">
        <v>55</v>
      </c>
      <c r="E172" s="2" t="s">
        <v>54</v>
      </c>
      <c r="F172" s="183">
        <v>5</v>
      </c>
      <c r="G172" s="183">
        <v>140</v>
      </c>
      <c r="H172" s="713"/>
      <c r="I172" s="292">
        <v>1.3451</v>
      </c>
      <c r="J172" s="292">
        <v>1.3451</v>
      </c>
      <c r="K172" s="309">
        <v>1.3451</v>
      </c>
      <c r="L172" s="309"/>
      <c r="M172" s="302">
        <f t="shared" si="23"/>
        <v>0.53803999999999996</v>
      </c>
      <c r="N172" s="302">
        <f t="shared" si="24"/>
        <v>0.53803999999999996</v>
      </c>
      <c r="O172" s="323"/>
      <c r="P172" s="73"/>
      <c r="Q172" s="184"/>
      <c r="R172" s="185"/>
      <c r="S172" s="408"/>
    </row>
    <row r="173" spans="1:19" s="399" customFormat="1" ht="16.899999999999999" customHeight="1" x14ac:dyDescent="0.2">
      <c r="A173" s="26">
        <v>15</v>
      </c>
      <c r="B173" s="704"/>
      <c r="C173" s="2" t="s">
        <v>9</v>
      </c>
      <c r="D173" s="2" t="s">
        <v>53</v>
      </c>
      <c r="E173" s="2" t="s">
        <v>54</v>
      </c>
      <c r="F173" s="183">
        <v>5</v>
      </c>
      <c r="G173" s="183">
        <v>141</v>
      </c>
      <c r="H173" s="713"/>
      <c r="I173" s="292">
        <v>1.4184000000000001</v>
      </c>
      <c r="J173" s="292">
        <v>1.4184000000000001</v>
      </c>
      <c r="K173" s="309">
        <v>1.4184000000000001</v>
      </c>
      <c r="L173" s="309"/>
      <c r="M173" s="302">
        <f t="shared" si="23"/>
        <v>0.56736000000000009</v>
      </c>
      <c r="N173" s="302">
        <f t="shared" si="24"/>
        <v>0.56736000000000009</v>
      </c>
      <c r="O173" s="323"/>
      <c r="P173" s="73"/>
      <c r="Q173" s="184"/>
      <c r="R173" s="185"/>
      <c r="S173" s="408"/>
    </row>
    <row r="174" spans="1:19" s="399" customFormat="1" ht="16.899999999999999" customHeight="1" x14ac:dyDescent="0.2">
      <c r="A174" s="26">
        <v>16</v>
      </c>
      <c r="B174" s="704"/>
      <c r="C174" s="2" t="s">
        <v>11</v>
      </c>
      <c r="D174" s="2" t="s">
        <v>53</v>
      </c>
      <c r="E174" s="2" t="s">
        <v>54</v>
      </c>
      <c r="F174" s="183">
        <v>5</v>
      </c>
      <c r="G174" s="183">
        <v>143</v>
      </c>
      <c r="H174" s="713"/>
      <c r="I174" s="292">
        <v>7.5914999999999999</v>
      </c>
      <c r="J174" s="292">
        <v>7.5914999999999999</v>
      </c>
      <c r="K174" s="309">
        <v>7.1425000000000001</v>
      </c>
      <c r="L174" s="309"/>
      <c r="M174" s="302">
        <f t="shared" si="23"/>
        <v>2.8570000000000002</v>
      </c>
      <c r="N174" s="302">
        <f t="shared" si="24"/>
        <v>2.8570000000000002</v>
      </c>
      <c r="O174" s="323"/>
      <c r="P174" s="73"/>
      <c r="Q174" s="184"/>
      <c r="R174" s="185"/>
      <c r="S174" s="408"/>
    </row>
    <row r="175" spans="1:19" s="399" customFormat="1" ht="16.899999999999999" customHeight="1" x14ac:dyDescent="0.2">
      <c r="A175" s="26">
        <v>17</v>
      </c>
      <c r="B175" s="704"/>
      <c r="C175" s="2">
        <v>3</v>
      </c>
      <c r="D175" s="2" t="s">
        <v>53</v>
      </c>
      <c r="E175" s="2" t="s">
        <v>54</v>
      </c>
      <c r="F175" s="183">
        <v>5</v>
      </c>
      <c r="G175" s="183">
        <v>144</v>
      </c>
      <c r="H175" s="713"/>
      <c r="I175" s="292">
        <v>1.5346</v>
      </c>
      <c r="J175" s="292">
        <v>1.5346</v>
      </c>
      <c r="K175" s="309">
        <v>1.5346</v>
      </c>
      <c r="L175" s="309"/>
      <c r="M175" s="302">
        <f t="shared" si="23"/>
        <v>0.61384000000000005</v>
      </c>
      <c r="N175" s="302">
        <f t="shared" si="24"/>
        <v>0.61384000000000005</v>
      </c>
      <c r="O175" s="323"/>
      <c r="P175" s="73"/>
      <c r="Q175" s="184"/>
      <c r="R175" s="185"/>
      <c r="S175" s="408"/>
    </row>
    <row r="176" spans="1:19" s="399" customFormat="1" ht="16.899999999999999" customHeight="1" x14ac:dyDescent="0.2">
      <c r="A176" s="26">
        <v>18</v>
      </c>
      <c r="B176" s="704"/>
      <c r="C176" s="2">
        <v>4</v>
      </c>
      <c r="D176" s="2" t="s">
        <v>53</v>
      </c>
      <c r="E176" s="2" t="s">
        <v>54</v>
      </c>
      <c r="F176" s="183">
        <v>5</v>
      </c>
      <c r="G176" s="183">
        <v>145</v>
      </c>
      <c r="H176" s="713"/>
      <c r="I176" s="292">
        <v>0.6603</v>
      </c>
      <c r="J176" s="292">
        <v>0.6603</v>
      </c>
      <c r="K176" s="309">
        <v>0.6603</v>
      </c>
      <c r="L176" s="309"/>
      <c r="M176" s="302">
        <f t="shared" si="23"/>
        <v>0.26412000000000002</v>
      </c>
      <c r="N176" s="302">
        <f t="shared" si="24"/>
        <v>0.26412000000000002</v>
      </c>
      <c r="O176" s="323"/>
      <c r="P176" s="73"/>
      <c r="Q176" s="184"/>
      <c r="R176" s="185"/>
      <c r="S176" s="408"/>
    </row>
    <row r="177" spans="1:19" s="399" customFormat="1" ht="16.899999999999999" customHeight="1" x14ac:dyDescent="0.2">
      <c r="A177" s="26">
        <v>19</v>
      </c>
      <c r="B177" s="704"/>
      <c r="C177" s="2" t="s">
        <v>12</v>
      </c>
      <c r="D177" s="2" t="s">
        <v>53</v>
      </c>
      <c r="E177" s="2" t="s">
        <v>54</v>
      </c>
      <c r="F177" s="183">
        <v>5</v>
      </c>
      <c r="G177" s="183">
        <v>146</v>
      </c>
      <c r="H177" s="714"/>
      <c r="I177" s="292">
        <v>1.6879</v>
      </c>
      <c r="J177" s="292">
        <v>1.6879</v>
      </c>
      <c r="K177" s="309">
        <v>1.6879</v>
      </c>
      <c r="L177" s="309"/>
      <c r="M177" s="302">
        <f t="shared" si="23"/>
        <v>0.67515999999999998</v>
      </c>
      <c r="N177" s="302">
        <f t="shared" si="24"/>
        <v>0.67515999999999998</v>
      </c>
      <c r="O177" s="323"/>
      <c r="P177" s="73"/>
      <c r="Q177" s="184"/>
      <c r="R177" s="185"/>
      <c r="S177" s="408"/>
    </row>
    <row r="178" spans="1:19" s="399" customFormat="1" ht="16.899999999999999" customHeight="1" x14ac:dyDescent="0.2">
      <c r="A178" s="79" t="s">
        <v>30</v>
      </c>
      <c r="B178" s="76" t="s">
        <v>74</v>
      </c>
      <c r="C178" s="186"/>
      <c r="D178" s="186"/>
      <c r="E178" s="186"/>
      <c r="F178" s="73"/>
      <c r="G178" s="73"/>
      <c r="H178" s="409"/>
      <c r="I178" s="298">
        <f>SUM(I179:I200)</f>
        <v>59.580840000000002</v>
      </c>
      <c r="J178" s="298">
        <f t="shared" si="21"/>
        <v>53.858039999999995</v>
      </c>
      <c r="K178" s="298">
        <f t="shared" ref="K178:L178" si="26">SUM(K179:K200)</f>
        <v>53.858039999999995</v>
      </c>
      <c r="L178" s="298">
        <f t="shared" si="26"/>
        <v>0</v>
      </c>
      <c r="M178" s="297">
        <f t="shared" si="23"/>
        <v>21.543216000000001</v>
      </c>
      <c r="N178" s="297">
        <f t="shared" si="24"/>
        <v>21.543216000000001</v>
      </c>
      <c r="O178" s="322"/>
      <c r="P178" s="21"/>
      <c r="Q178" s="410"/>
      <c r="R178" s="408"/>
      <c r="S178" s="408"/>
    </row>
    <row r="179" spans="1:19" s="399" customFormat="1" ht="16.899999999999999" customHeight="1" x14ac:dyDescent="0.2">
      <c r="A179" s="2">
        <v>1</v>
      </c>
      <c r="B179" s="695" t="s">
        <v>214</v>
      </c>
      <c r="C179" s="2" t="s">
        <v>46</v>
      </c>
      <c r="D179" s="2">
        <v>3</v>
      </c>
      <c r="E179" s="2">
        <v>65</v>
      </c>
      <c r="F179" s="180">
        <v>7</v>
      </c>
      <c r="G179" s="180">
        <v>104</v>
      </c>
      <c r="H179" s="712" t="s">
        <v>68</v>
      </c>
      <c r="I179" s="292">
        <v>1.1275999999999999</v>
      </c>
      <c r="J179" s="292">
        <f t="shared" si="21"/>
        <v>1.1275999999999999</v>
      </c>
      <c r="K179" s="309">
        <v>1.1275999999999999</v>
      </c>
      <c r="L179" s="309"/>
      <c r="M179" s="302">
        <f t="shared" si="23"/>
        <v>0.45104</v>
      </c>
      <c r="N179" s="302">
        <f t="shared" si="24"/>
        <v>0.45104</v>
      </c>
      <c r="O179" s="323"/>
      <c r="P179" s="188"/>
      <c r="Q179" s="410"/>
      <c r="R179" s="408"/>
      <c r="S179" s="408"/>
    </row>
    <row r="180" spans="1:19" s="399" customFormat="1" ht="16.899999999999999" customHeight="1" x14ac:dyDescent="0.2">
      <c r="A180" s="2">
        <v>2</v>
      </c>
      <c r="B180" s="696"/>
      <c r="C180" s="2" t="s">
        <v>49</v>
      </c>
      <c r="D180" s="2">
        <v>5</v>
      </c>
      <c r="E180" s="2">
        <v>65</v>
      </c>
      <c r="F180" s="180">
        <v>9</v>
      </c>
      <c r="G180" s="180">
        <v>15</v>
      </c>
      <c r="H180" s="713"/>
      <c r="I180" s="292">
        <v>3.2402000000000002</v>
      </c>
      <c r="J180" s="292">
        <f t="shared" si="21"/>
        <v>3.2402000000000002</v>
      </c>
      <c r="K180" s="309">
        <v>3.2402000000000002</v>
      </c>
      <c r="L180" s="309"/>
      <c r="M180" s="302">
        <f t="shared" si="23"/>
        <v>1.2960800000000001</v>
      </c>
      <c r="N180" s="302">
        <f t="shared" si="24"/>
        <v>1.2960800000000001</v>
      </c>
      <c r="O180" s="323"/>
      <c r="P180" s="188"/>
      <c r="Q180" s="410"/>
      <c r="R180" s="408"/>
      <c r="S180" s="408"/>
    </row>
    <row r="181" spans="1:19" s="399" customFormat="1" ht="16.899999999999999" customHeight="1" x14ac:dyDescent="0.2">
      <c r="A181" s="2">
        <v>3</v>
      </c>
      <c r="B181" s="696"/>
      <c r="C181" s="2" t="s">
        <v>47</v>
      </c>
      <c r="D181" s="2">
        <v>1</v>
      </c>
      <c r="E181" s="2">
        <v>54</v>
      </c>
      <c r="F181" s="180">
        <v>4</v>
      </c>
      <c r="G181" s="180">
        <v>1</v>
      </c>
      <c r="H181" s="713"/>
      <c r="I181" s="292">
        <v>26.8855</v>
      </c>
      <c r="J181" s="292">
        <f t="shared" si="21"/>
        <v>26.8855</v>
      </c>
      <c r="K181" s="309">
        <v>26.8855</v>
      </c>
      <c r="L181" s="309"/>
      <c r="M181" s="302">
        <f t="shared" si="23"/>
        <v>10.754200000000001</v>
      </c>
      <c r="N181" s="302">
        <f t="shared" si="24"/>
        <v>10.754200000000001</v>
      </c>
      <c r="O181" s="323"/>
      <c r="P181" s="188"/>
      <c r="Q181" s="410"/>
      <c r="R181" s="408"/>
      <c r="S181" s="408"/>
    </row>
    <row r="182" spans="1:19" s="399" customFormat="1" ht="16.899999999999999" customHeight="1" x14ac:dyDescent="0.2">
      <c r="A182" s="2">
        <v>4</v>
      </c>
      <c r="B182" s="696"/>
      <c r="C182" s="2" t="s">
        <v>46</v>
      </c>
      <c r="D182" s="2">
        <v>2</v>
      </c>
      <c r="E182" s="2">
        <v>67</v>
      </c>
      <c r="F182" s="180">
        <v>6</v>
      </c>
      <c r="G182" s="180">
        <v>334</v>
      </c>
      <c r="H182" s="713"/>
      <c r="I182" s="292">
        <v>1.8756999999999999</v>
      </c>
      <c r="J182" s="292">
        <f t="shared" si="21"/>
        <v>1.8756999999999999</v>
      </c>
      <c r="K182" s="309">
        <v>1.8756999999999999</v>
      </c>
      <c r="L182" s="309"/>
      <c r="M182" s="302">
        <f t="shared" si="23"/>
        <v>0.75028000000000006</v>
      </c>
      <c r="N182" s="302">
        <f t="shared" si="24"/>
        <v>0.75028000000000006</v>
      </c>
      <c r="O182" s="323"/>
      <c r="P182" s="188"/>
      <c r="Q182" s="410"/>
      <c r="R182" s="408"/>
      <c r="S182" s="408"/>
    </row>
    <row r="183" spans="1:19" s="399" customFormat="1" ht="16.899999999999999" customHeight="1" x14ac:dyDescent="0.2">
      <c r="A183" s="2">
        <v>5</v>
      </c>
      <c r="B183" s="696"/>
      <c r="C183" s="2" t="s">
        <v>47</v>
      </c>
      <c r="D183" s="2">
        <v>2</v>
      </c>
      <c r="E183" s="2">
        <v>67</v>
      </c>
      <c r="F183" s="180">
        <v>6</v>
      </c>
      <c r="G183" s="180">
        <v>335</v>
      </c>
      <c r="H183" s="713"/>
      <c r="I183" s="292">
        <v>1.0271999999999999</v>
      </c>
      <c r="J183" s="292"/>
      <c r="K183" s="309"/>
      <c r="L183" s="309"/>
      <c r="M183" s="302"/>
      <c r="N183" s="302"/>
      <c r="O183" s="323"/>
      <c r="P183" s="188"/>
      <c r="Q183" s="410"/>
      <c r="R183" s="408"/>
      <c r="S183" s="408"/>
    </row>
    <row r="184" spans="1:19" s="399" customFormat="1" ht="16.899999999999999" customHeight="1" x14ac:dyDescent="0.2">
      <c r="A184" s="2">
        <v>6</v>
      </c>
      <c r="B184" s="696"/>
      <c r="C184" s="2" t="s">
        <v>49</v>
      </c>
      <c r="D184" s="2">
        <v>2</v>
      </c>
      <c r="E184" s="2">
        <v>67</v>
      </c>
      <c r="F184" s="180">
        <v>6</v>
      </c>
      <c r="G184" s="180">
        <v>337</v>
      </c>
      <c r="H184" s="713"/>
      <c r="I184" s="292">
        <v>1.2307999999999999</v>
      </c>
      <c r="J184" s="292"/>
      <c r="K184" s="309"/>
      <c r="L184" s="309"/>
      <c r="M184" s="302"/>
      <c r="N184" s="302"/>
      <c r="O184" s="323"/>
      <c r="P184" s="188"/>
      <c r="Q184" s="410"/>
      <c r="R184" s="408"/>
      <c r="S184" s="408"/>
    </row>
    <row r="185" spans="1:19" s="399" customFormat="1" ht="16.899999999999999" customHeight="1" x14ac:dyDescent="0.2">
      <c r="A185" s="2">
        <v>7</v>
      </c>
      <c r="B185" s="696"/>
      <c r="C185" s="2" t="s">
        <v>48</v>
      </c>
      <c r="D185" s="2">
        <v>2</v>
      </c>
      <c r="E185" s="2">
        <v>67</v>
      </c>
      <c r="F185" s="180">
        <v>6</v>
      </c>
      <c r="G185" s="180">
        <v>338</v>
      </c>
      <c r="H185" s="713"/>
      <c r="I185" s="292">
        <v>0.54020000000000001</v>
      </c>
      <c r="J185" s="292"/>
      <c r="K185" s="309"/>
      <c r="L185" s="309"/>
      <c r="M185" s="302"/>
      <c r="N185" s="302"/>
      <c r="O185" s="323"/>
      <c r="P185" s="188"/>
      <c r="Q185" s="410"/>
      <c r="R185" s="408"/>
      <c r="S185" s="408"/>
    </row>
    <row r="186" spans="1:19" s="399" customFormat="1" ht="16.899999999999999" customHeight="1" x14ac:dyDescent="0.2">
      <c r="A186" s="2">
        <v>8</v>
      </c>
      <c r="B186" s="696"/>
      <c r="C186" s="2" t="s">
        <v>46</v>
      </c>
      <c r="D186" s="2">
        <v>5</v>
      </c>
      <c r="E186" s="2">
        <v>65</v>
      </c>
      <c r="F186" s="180">
        <v>6</v>
      </c>
      <c r="G186" s="180">
        <v>340</v>
      </c>
      <c r="H186" s="713"/>
      <c r="I186" s="292">
        <v>0.56451000000000007</v>
      </c>
      <c r="J186" s="292">
        <f t="shared" si="21"/>
        <v>0.56451000000000007</v>
      </c>
      <c r="K186" s="309">
        <v>0.56451000000000007</v>
      </c>
      <c r="L186" s="309"/>
      <c r="M186" s="302">
        <f t="shared" si="23"/>
        <v>0.22580400000000003</v>
      </c>
      <c r="N186" s="302">
        <f t="shared" si="24"/>
        <v>0.22580400000000003</v>
      </c>
      <c r="O186" s="323"/>
      <c r="P186" s="188"/>
      <c r="Q186" s="410"/>
      <c r="R186" s="408"/>
      <c r="S186" s="408"/>
    </row>
    <row r="187" spans="1:19" s="399" customFormat="1" ht="16.899999999999999" customHeight="1" x14ac:dyDescent="0.2">
      <c r="A187" s="2">
        <v>9</v>
      </c>
      <c r="B187" s="696"/>
      <c r="C187" s="2" t="s">
        <v>47</v>
      </c>
      <c r="D187" s="2">
        <v>5</v>
      </c>
      <c r="E187" s="2">
        <v>65</v>
      </c>
      <c r="F187" s="180">
        <v>6</v>
      </c>
      <c r="G187" s="180">
        <v>342</v>
      </c>
      <c r="H187" s="714"/>
      <c r="I187" s="292">
        <v>3.3472300000000001</v>
      </c>
      <c r="J187" s="292">
        <f t="shared" si="21"/>
        <v>3.3472300000000001</v>
      </c>
      <c r="K187" s="309">
        <v>3.3472300000000001</v>
      </c>
      <c r="L187" s="309"/>
      <c r="M187" s="302">
        <f t="shared" si="23"/>
        <v>1.3388920000000002</v>
      </c>
      <c r="N187" s="302">
        <f t="shared" si="24"/>
        <v>1.3388920000000002</v>
      </c>
      <c r="O187" s="323"/>
      <c r="P187" s="188"/>
      <c r="Q187" s="410"/>
      <c r="R187" s="408"/>
      <c r="S187" s="408"/>
    </row>
    <row r="188" spans="1:19" s="399" customFormat="1" ht="16.899999999999999" customHeight="1" x14ac:dyDescent="0.2">
      <c r="A188" s="2">
        <v>10</v>
      </c>
      <c r="B188" s="696"/>
      <c r="C188" s="2" t="s">
        <v>9</v>
      </c>
      <c r="D188" s="2" t="s">
        <v>10</v>
      </c>
      <c r="E188" s="2" t="s">
        <v>56</v>
      </c>
      <c r="F188" s="183">
        <v>9</v>
      </c>
      <c r="G188" s="180">
        <v>17</v>
      </c>
      <c r="H188" s="712" t="s">
        <v>69</v>
      </c>
      <c r="I188" s="292">
        <v>0.18909999999999999</v>
      </c>
      <c r="J188" s="292">
        <f t="shared" si="21"/>
        <v>0.18909999999999999</v>
      </c>
      <c r="K188" s="309">
        <v>0.18909999999999999</v>
      </c>
      <c r="L188" s="309"/>
      <c r="M188" s="302">
        <f t="shared" si="23"/>
        <v>7.5639999999999999E-2</v>
      </c>
      <c r="N188" s="302">
        <f t="shared" si="24"/>
        <v>7.5639999999999999E-2</v>
      </c>
      <c r="O188" s="323"/>
      <c r="P188" s="188"/>
      <c r="Q188" s="410"/>
      <c r="R188" s="408"/>
      <c r="S188" s="408"/>
    </row>
    <row r="189" spans="1:19" s="399" customFormat="1" ht="16.899999999999999" customHeight="1" x14ac:dyDescent="0.2">
      <c r="A189" s="2">
        <v>11</v>
      </c>
      <c r="B189" s="696"/>
      <c r="C189" s="2" t="s">
        <v>11</v>
      </c>
      <c r="D189" s="2" t="s">
        <v>10</v>
      </c>
      <c r="E189" s="2" t="s">
        <v>56</v>
      </c>
      <c r="F189" s="183">
        <v>9</v>
      </c>
      <c r="G189" s="180">
        <v>18</v>
      </c>
      <c r="H189" s="713"/>
      <c r="I189" s="292">
        <v>2.0030000000000001</v>
      </c>
      <c r="J189" s="292">
        <f t="shared" si="21"/>
        <v>1.2511000000000001</v>
      </c>
      <c r="K189" s="309">
        <v>1.2511000000000001</v>
      </c>
      <c r="L189" s="309"/>
      <c r="M189" s="302">
        <f t="shared" si="23"/>
        <v>0.50044000000000011</v>
      </c>
      <c r="N189" s="302">
        <f t="shared" si="24"/>
        <v>0.50044000000000011</v>
      </c>
      <c r="O189" s="323"/>
      <c r="P189" s="188"/>
      <c r="Q189" s="410"/>
      <c r="R189" s="408"/>
      <c r="S189" s="408"/>
    </row>
    <row r="190" spans="1:19" s="399" customFormat="1" ht="16.899999999999999" customHeight="1" x14ac:dyDescent="0.2">
      <c r="A190" s="2">
        <v>12</v>
      </c>
      <c r="B190" s="696"/>
      <c r="C190" s="2" t="s">
        <v>46</v>
      </c>
      <c r="D190" s="2">
        <v>1</v>
      </c>
      <c r="E190" s="2">
        <v>54</v>
      </c>
      <c r="F190" s="180">
        <v>2</v>
      </c>
      <c r="G190" s="180">
        <v>153</v>
      </c>
      <c r="H190" s="713"/>
      <c r="I190" s="292">
        <v>2.4167999999999998</v>
      </c>
      <c r="J190" s="292">
        <f t="shared" si="21"/>
        <v>1.9903</v>
      </c>
      <c r="K190" s="309">
        <v>1.9903</v>
      </c>
      <c r="L190" s="309"/>
      <c r="M190" s="302">
        <f t="shared" si="23"/>
        <v>0.79612000000000005</v>
      </c>
      <c r="N190" s="302">
        <f t="shared" si="24"/>
        <v>0.79612000000000005</v>
      </c>
      <c r="O190" s="323"/>
      <c r="P190" s="188"/>
      <c r="Q190" s="410"/>
      <c r="R190" s="408"/>
      <c r="S190" s="408"/>
    </row>
    <row r="191" spans="1:19" s="399" customFormat="1" ht="16.899999999999999" customHeight="1" x14ac:dyDescent="0.2">
      <c r="A191" s="2">
        <v>13</v>
      </c>
      <c r="B191" s="696"/>
      <c r="C191" s="2" t="s">
        <v>47</v>
      </c>
      <c r="D191" s="2">
        <v>1</v>
      </c>
      <c r="E191" s="2">
        <v>54</v>
      </c>
      <c r="F191" s="180">
        <v>2</v>
      </c>
      <c r="G191" s="180">
        <v>154</v>
      </c>
      <c r="H191" s="713"/>
      <c r="I191" s="292">
        <v>1.169</v>
      </c>
      <c r="J191" s="292">
        <f t="shared" si="21"/>
        <v>1.169</v>
      </c>
      <c r="K191" s="309">
        <v>1.169</v>
      </c>
      <c r="L191" s="309"/>
      <c r="M191" s="302">
        <f t="shared" si="23"/>
        <v>0.46760000000000002</v>
      </c>
      <c r="N191" s="302">
        <f t="shared" si="24"/>
        <v>0.46760000000000002</v>
      </c>
      <c r="O191" s="323"/>
      <c r="P191" s="188"/>
      <c r="Q191" s="410"/>
      <c r="R191" s="408"/>
      <c r="S191" s="408"/>
    </row>
    <row r="192" spans="1:19" s="399" customFormat="1" ht="16.899999999999999" customHeight="1" x14ac:dyDescent="0.2">
      <c r="A192" s="2">
        <v>14</v>
      </c>
      <c r="B192" s="696"/>
      <c r="C192" s="2" t="s">
        <v>57</v>
      </c>
      <c r="D192" s="2">
        <v>1</v>
      </c>
      <c r="E192" s="2">
        <v>54</v>
      </c>
      <c r="F192" s="180">
        <v>2</v>
      </c>
      <c r="G192" s="180">
        <v>155</v>
      </c>
      <c r="H192" s="713"/>
      <c r="I192" s="292">
        <v>2.1594000000000002</v>
      </c>
      <c r="J192" s="292">
        <f t="shared" si="21"/>
        <v>2.1594000000000002</v>
      </c>
      <c r="K192" s="309">
        <v>2.1594000000000002</v>
      </c>
      <c r="L192" s="309"/>
      <c r="M192" s="302">
        <f t="shared" si="23"/>
        <v>0.86376000000000008</v>
      </c>
      <c r="N192" s="302">
        <f t="shared" si="24"/>
        <v>0.86376000000000008</v>
      </c>
      <c r="O192" s="323"/>
      <c r="P192" s="188"/>
      <c r="Q192" s="410"/>
      <c r="R192" s="408"/>
      <c r="S192" s="408"/>
    </row>
    <row r="193" spans="1:20" s="399" customFormat="1" ht="16.899999999999999" customHeight="1" x14ac:dyDescent="0.2">
      <c r="A193" s="2">
        <v>15</v>
      </c>
      <c r="B193" s="696"/>
      <c r="C193" s="2" t="s">
        <v>46</v>
      </c>
      <c r="D193" s="2">
        <v>5</v>
      </c>
      <c r="E193" s="2">
        <v>54</v>
      </c>
      <c r="F193" s="180">
        <v>2</v>
      </c>
      <c r="G193" s="180">
        <v>158</v>
      </c>
      <c r="H193" s="713"/>
      <c r="I193" s="292">
        <v>2.4824000000000002</v>
      </c>
      <c r="J193" s="292">
        <f t="shared" si="21"/>
        <v>2.4824000000000002</v>
      </c>
      <c r="K193" s="309">
        <v>2.4824000000000002</v>
      </c>
      <c r="L193" s="309"/>
      <c r="M193" s="302">
        <f t="shared" si="23"/>
        <v>0.99296000000000006</v>
      </c>
      <c r="N193" s="302">
        <f t="shared" si="24"/>
        <v>0.99296000000000006</v>
      </c>
      <c r="O193" s="323"/>
      <c r="P193" s="188"/>
      <c r="Q193" s="410"/>
      <c r="R193" s="408"/>
      <c r="S193" s="408"/>
    </row>
    <row r="194" spans="1:20" s="399" customFormat="1" ht="16.899999999999999" customHeight="1" x14ac:dyDescent="0.2">
      <c r="A194" s="2">
        <v>16</v>
      </c>
      <c r="B194" s="696"/>
      <c r="C194" s="2" t="s">
        <v>46</v>
      </c>
      <c r="D194" s="2">
        <v>6</v>
      </c>
      <c r="E194" s="2">
        <v>54</v>
      </c>
      <c r="F194" s="180">
        <v>2</v>
      </c>
      <c r="G194" s="180">
        <v>159</v>
      </c>
      <c r="H194" s="713"/>
      <c r="I194" s="292">
        <v>2.5081000000000002</v>
      </c>
      <c r="J194" s="292">
        <f t="shared" si="21"/>
        <v>2.5081000000000002</v>
      </c>
      <c r="K194" s="309">
        <v>2.5081000000000002</v>
      </c>
      <c r="L194" s="309"/>
      <c r="M194" s="302">
        <f t="shared" si="23"/>
        <v>1.0032400000000001</v>
      </c>
      <c r="N194" s="302">
        <f t="shared" si="24"/>
        <v>1.0032400000000001</v>
      </c>
      <c r="O194" s="323"/>
      <c r="P194" s="188"/>
      <c r="Q194" s="410"/>
      <c r="R194" s="408"/>
      <c r="S194" s="408"/>
    </row>
    <row r="195" spans="1:20" s="399" customFormat="1" ht="16.899999999999999" customHeight="1" x14ac:dyDescent="0.2">
      <c r="A195" s="2">
        <v>17</v>
      </c>
      <c r="B195" s="696"/>
      <c r="C195" s="2" t="s">
        <v>49</v>
      </c>
      <c r="D195" s="2">
        <v>5</v>
      </c>
      <c r="E195" s="2">
        <v>54</v>
      </c>
      <c r="F195" s="180">
        <v>2</v>
      </c>
      <c r="G195" s="180">
        <v>160</v>
      </c>
      <c r="H195" s="713"/>
      <c r="I195" s="292">
        <v>0.65269999999999995</v>
      </c>
      <c r="J195" s="292">
        <f t="shared" si="21"/>
        <v>0</v>
      </c>
      <c r="K195" s="309">
        <v>0</v>
      </c>
      <c r="L195" s="309"/>
      <c r="M195" s="302">
        <f t="shared" si="23"/>
        <v>0</v>
      </c>
      <c r="N195" s="302">
        <f t="shared" si="24"/>
        <v>0</v>
      </c>
      <c r="O195" s="323"/>
      <c r="P195" s="188"/>
      <c r="Q195" s="410"/>
      <c r="R195" s="408"/>
      <c r="S195" s="408"/>
    </row>
    <row r="196" spans="1:20" s="399" customFormat="1" ht="16.899999999999999" customHeight="1" x14ac:dyDescent="0.2">
      <c r="A196" s="2">
        <v>18</v>
      </c>
      <c r="B196" s="696"/>
      <c r="C196" s="2" t="s">
        <v>47</v>
      </c>
      <c r="D196" s="2">
        <v>1</v>
      </c>
      <c r="E196" s="2">
        <v>54</v>
      </c>
      <c r="F196" s="180">
        <v>3</v>
      </c>
      <c r="G196" s="180">
        <v>58</v>
      </c>
      <c r="H196" s="713"/>
      <c r="I196" s="292">
        <v>1.7804</v>
      </c>
      <c r="J196" s="292">
        <f t="shared" si="21"/>
        <v>1.7804</v>
      </c>
      <c r="K196" s="309">
        <v>1.7804</v>
      </c>
      <c r="L196" s="309"/>
      <c r="M196" s="302">
        <f t="shared" si="23"/>
        <v>0.71216000000000002</v>
      </c>
      <c r="N196" s="302">
        <f t="shared" si="24"/>
        <v>0.71216000000000002</v>
      </c>
      <c r="O196" s="323"/>
      <c r="P196" s="188"/>
      <c r="Q196" s="410"/>
      <c r="R196" s="408"/>
      <c r="S196" s="408"/>
    </row>
    <row r="197" spans="1:20" s="399" customFormat="1" ht="16.899999999999999" customHeight="1" x14ac:dyDescent="0.2">
      <c r="A197" s="2">
        <v>19</v>
      </c>
      <c r="B197" s="696"/>
      <c r="C197" s="2" t="s">
        <v>46</v>
      </c>
      <c r="D197" s="2">
        <v>4</v>
      </c>
      <c r="E197" s="2">
        <v>54</v>
      </c>
      <c r="F197" s="180">
        <v>3</v>
      </c>
      <c r="G197" s="180">
        <v>60</v>
      </c>
      <c r="H197" s="713"/>
      <c r="I197" s="292">
        <v>1.0934999999999999</v>
      </c>
      <c r="J197" s="292">
        <f t="shared" si="21"/>
        <v>0</v>
      </c>
      <c r="K197" s="309">
        <v>0</v>
      </c>
      <c r="L197" s="309"/>
      <c r="M197" s="302">
        <f t="shared" si="23"/>
        <v>0</v>
      </c>
      <c r="N197" s="302">
        <f t="shared" si="24"/>
        <v>0</v>
      </c>
      <c r="O197" s="323"/>
      <c r="P197" s="188"/>
      <c r="Q197" s="410"/>
      <c r="R197" s="408"/>
      <c r="S197" s="408"/>
    </row>
    <row r="198" spans="1:20" s="399" customFormat="1" ht="16.899999999999999" customHeight="1" x14ac:dyDescent="0.2">
      <c r="A198" s="2">
        <v>20</v>
      </c>
      <c r="B198" s="696"/>
      <c r="C198" s="2" t="s">
        <v>9</v>
      </c>
      <c r="D198" s="2" t="s">
        <v>13</v>
      </c>
      <c r="E198" s="2" t="s">
        <v>58</v>
      </c>
      <c r="F198" s="183">
        <v>2</v>
      </c>
      <c r="G198" s="180">
        <v>161</v>
      </c>
      <c r="H198" s="713"/>
      <c r="I198" s="292">
        <v>0.36840000000000001</v>
      </c>
      <c r="J198" s="292">
        <f t="shared" si="21"/>
        <v>0.36840000000000001</v>
      </c>
      <c r="K198" s="309">
        <v>0.36840000000000001</v>
      </c>
      <c r="L198" s="309"/>
      <c r="M198" s="302">
        <f t="shared" si="23"/>
        <v>0.14736000000000002</v>
      </c>
      <c r="N198" s="302">
        <f t="shared" si="24"/>
        <v>0.14736000000000002</v>
      </c>
      <c r="O198" s="323"/>
      <c r="P198" s="188"/>
      <c r="Q198" s="410"/>
      <c r="R198" s="408"/>
      <c r="S198" s="408"/>
    </row>
    <row r="199" spans="1:20" s="399" customFormat="1" ht="16.899999999999999" customHeight="1" x14ac:dyDescent="0.2">
      <c r="A199" s="2">
        <v>21</v>
      </c>
      <c r="B199" s="696"/>
      <c r="C199" s="2" t="s">
        <v>9</v>
      </c>
      <c r="D199" s="2" t="s">
        <v>12</v>
      </c>
      <c r="E199" s="2" t="s">
        <v>58</v>
      </c>
      <c r="F199" s="183">
        <v>2</v>
      </c>
      <c r="G199" s="180">
        <v>162</v>
      </c>
      <c r="H199" s="713"/>
      <c r="I199" s="292">
        <v>2.7944999999999998</v>
      </c>
      <c r="J199" s="292">
        <f t="shared" si="21"/>
        <v>2.7944999999999998</v>
      </c>
      <c r="K199" s="309">
        <v>2.7944999999999998</v>
      </c>
      <c r="L199" s="309"/>
      <c r="M199" s="302">
        <f t="shared" si="23"/>
        <v>1.1177999999999999</v>
      </c>
      <c r="N199" s="302">
        <f t="shared" si="24"/>
        <v>1.1177999999999999</v>
      </c>
      <c r="O199" s="323"/>
      <c r="P199" s="188"/>
      <c r="Q199" s="410"/>
      <c r="R199" s="408"/>
      <c r="S199" s="408"/>
    </row>
    <row r="200" spans="1:20" s="399" customFormat="1" ht="16.899999999999999" customHeight="1" x14ac:dyDescent="0.2">
      <c r="A200" s="2">
        <v>22</v>
      </c>
      <c r="B200" s="227"/>
      <c r="C200" s="2" t="s">
        <v>11</v>
      </c>
      <c r="D200" s="2" t="s">
        <v>12</v>
      </c>
      <c r="E200" s="2" t="s">
        <v>58</v>
      </c>
      <c r="F200" s="183">
        <v>2</v>
      </c>
      <c r="G200" s="180">
        <v>162</v>
      </c>
      <c r="H200" s="714"/>
      <c r="I200" s="292">
        <v>0.1246</v>
      </c>
      <c r="J200" s="292">
        <f t="shared" si="21"/>
        <v>0.1246</v>
      </c>
      <c r="K200" s="309">
        <v>0.1246</v>
      </c>
      <c r="L200" s="309"/>
      <c r="M200" s="302">
        <f t="shared" si="23"/>
        <v>4.9840000000000002E-2</v>
      </c>
      <c r="N200" s="302">
        <f t="shared" si="24"/>
        <v>4.9840000000000002E-2</v>
      </c>
      <c r="O200" s="323"/>
      <c r="P200" s="188"/>
      <c r="Q200" s="410"/>
      <c r="R200" s="408"/>
      <c r="S200" s="408"/>
    </row>
    <row r="201" spans="1:20" s="399" customFormat="1" ht="16.899999999999999" customHeight="1" x14ac:dyDescent="0.2">
      <c r="A201" s="79" t="s">
        <v>31</v>
      </c>
      <c r="B201" s="706" t="s">
        <v>75</v>
      </c>
      <c r="C201" s="707"/>
      <c r="D201" s="708"/>
      <c r="E201" s="189"/>
      <c r="F201" s="180"/>
      <c r="G201" s="180"/>
      <c r="H201" s="409"/>
      <c r="I201" s="298">
        <f>SUM(I202:I213)</f>
        <v>51.300039999999996</v>
      </c>
      <c r="J201" s="298">
        <f t="shared" si="21"/>
        <v>39.33634</v>
      </c>
      <c r="K201" s="298">
        <f t="shared" ref="K201:L201" si="27">SUM(K202:K213)</f>
        <v>39.33634</v>
      </c>
      <c r="L201" s="298">
        <f t="shared" si="27"/>
        <v>0</v>
      </c>
      <c r="M201" s="297">
        <f t="shared" si="23"/>
        <v>15.734536</v>
      </c>
      <c r="N201" s="297">
        <f t="shared" si="24"/>
        <v>15.734536</v>
      </c>
      <c r="O201" s="322"/>
      <c r="P201" s="21"/>
    </row>
    <row r="202" spans="1:20" s="399" customFormat="1" ht="16.899999999999999" customHeight="1" x14ac:dyDescent="0.2">
      <c r="A202" s="2">
        <v>1</v>
      </c>
      <c r="B202" s="695" t="s">
        <v>76</v>
      </c>
      <c r="C202" s="2" t="s">
        <v>46</v>
      </c>
      <c r="D202" s="2">
        <v>8</v>
      </c>
      <c r="E202" s="2">
        <v>59</v>
      </c>
      <c r="F202" s="180">
        <v>5</v>
      </c>
      <c r="G202" s="180">
        <v>121</v>
      </c>
      <c r="H202" s="712" t="s">
        <v>68</v>
      </c>
      <c r="I202" s="292">
        <v>0.88277000000000005</v>
      </c>
      <c r="J202" s="292">
        <f t="shared" si="21"/>
        <v>0.63767000000000007</v>
      </c>
      <c r="K202" s="309">
        <v>0.63767000000000007</v>
      </c>
      <c r="L202" s="309"/>
      <c r="M202" s="302">
        <f t="shared" si="23"/>
        <v>0.25506800000000002</v>
      </c>
      <c r="N202" s="302">
        <f t="shared" si="24"/>
        <v>0.25506800000000002</v>
      </c>
      <c r="O202" s="323"/>
      <c r="P202" s="188"/>
      <c r="R202" s="176"/>
      <c r="S202" s="176"/>
      <c r="T202" s="176"/>
    </row>
    <row r="203" spans="1:20" s="399" customFormat="1" ht="16.899999999999999" customHeight="1" x14ac:dyDescent="0.2">
      <c r="A203" s="2">
        <v>2</v>
      </c>
      <c r="B203" s="696"/>
      <c r="C203" s="2" t="s">
        <v>47</v>
      </c>
      <c r="D203" s="2">
        <v>8</v>
      </c>
      <c r="E203" s="2">
        <v>59</v>
      </c>
      <c r="F203" s="180">
        <v>5</v>
      </c>
      <c r="G203" s="180">
        <v>126</v>
      </c>
      <c r="H203" s="713"/>
      <c r="I203" s="292">
        <v>13.7616</v>
      </c>
      <c r="J203" s="292">
        <f t="shared" si="21"/>
        <v>8.0095999999999989</v>
      </c>
      <c r="K203" s="309">
        <v>8.0095999999999989</v>
      </c>
      <c r="L203" s="309"/>
      <c r="M203" s="302">
        <f t="shared" si="23"/>
        <v>3.2038399999999996</v>
      </c>
      <c r="N203" s="302">
        <f t="shared" si="24"/>
        <v>3.2038399999999996</v>
      </c>
      <c r="O203" s="323"/>
      <c r="P203" s="188"/>
      <c r="R203" s="176"/>
      <c r="S203" s="176"/>
      <c r="T203" s="176"/>
    </row>
    <row r="204" spans="1:20" s="399" customFormat="1" ht="16.899999999999999" customHeight="1" x14ac:dyDescent="0.2">
      <c r="A204" s="2">
        <v>3</v>
      </c>
      <c r="B204" s="696"/>
      <c r="C204" s="2" t="s">
        <v>49</v>
      </c>
      <c r="D204" s="2">
        <v>8</v>
      </c>
      <c r="E204" s="2">
        <v>59</v>
      </c>
      <c r="F204" s="180">
        <v>6</v>
      </c>
      <c r="G204" s="180">
        <v>131</v>
      </c>
      <c r="H204" s="713"/>
      <c r="I204" s="292">
        <v>6.4313000000000002</v>
      </c>
      <c r="J204" s="292">
        <f t="shared" si="21"/>
        <v>5.7603</v>
      </c>
      <c r="K204" s="309">
        <v>5.7603</v>
      </c>
      <c r="L204" s="309"/>
      <c r="M204" s="302">
        <f t="shared" si="23"/>
        <v>2.3041200000000002</v>
      </c>
      <c r="N204" s="302">
        <f t="shared" si="24"/>
        <v>2.3041200000000002</v>
      </c>
      <c r="O204" s="323"/>
      <c r="P204" s="188"/>
      <c r="R204" s="176"/>
      <c r="S204" s="176"/>
      <c r="T204" s="176"/>
    </row>
    <row r="205" spans="1:20" s="399" customFormat="1" ht="16.899999999999999" customHeight="1" x14ac:dyDescent="0.2">
      <c r="A205" s="2">
        <v>4</v>
      </c>
      <c r="B205" s="696"/>
      <c r="C205" s="2" t="s">
        <v>59</v>
      </c>
      <c r="D205" s="2">
        <v>9</v>
      </c>
      <c r="E205" s="2">
        <v>59</v>
      </c>
      <c r="F205" s="180">
        <v>6</v>
      </c>
      <c r="G205" s="180">
        <v>132</v>
      </c>
      <c r="H205" s="713"/>
      <c r="I205" s="292">
        <v>3.0625</v>
      </c>
      <c r="J205" s="292">
        <f t="shared" si="21"/>
        <v>1.5165</v>
      </c>
      <c r="K205" s="309">
        <v>1.5165</v>
      </c>
      <c r="L205" s="309"/>
      <c r="M205" s="302">
        <f t="shared" si="23"/>
        <v>0.60660000000000003</v>
      </c>
      <c r="N205" s="302">
        <f t="shared" si="24"/>
        <v>0.60660000000000003</v>
      </c>
      <c r="O205" s="323"/>
      <c r="P205" s="188"/>
      <c r="R205" s="176"/>
      <c r="S205" s="176"/>
      <c r="T205" s="176"/>
    </row>
    <row r="206" spans="1:20" s="399" customFormat="1" ht="16.899999999999999" customHeight="1" x14ac:dyDescent="0.2">
      <c r="A206" s="2">
        <v>5</v>
      </c>
      <c r="B206" s="696"/>
      <c r="C206" s="2" t="s">
        <v>60</v>
      </c>
      <c r="D206" s="2">
        <v>9</v>
      </c>
      <c r="E206" s="2">
        <v>59</v>
      </c>
      <c r="F206" s="180">
        <v>6</v>
      </c>
      <c r="G206" s="180">
        <v>133</v>
      </c>
      <c r="H206" s="713"/>
      <c r="I206" s="292">
        <v>10.6023</v>
      </c>
      <c r="J206" s="292">
        <f t="shared" si="21"/>
        <v>9.0802999999999994</v>
      </c>
      <c r="K206" s="309">
        <v>9.0802999999999994</v>
      </c>
      <c r="L206" s="309"/>
      <c r="M206" s="302">
        <f t="shared" si="23"/>
        <v>3.63212</v>
      </c>
      <c r="N206" s="302">
        <f t="shared" si="24"/>
        <v>3.63212</v>
      </c>
      <c r="O206" s="323"/>
      <c r="P206" s="188"/>
      <c r="R206" s="176"/>
      <c r="S206" s="176"/>
      <c r="T206" s="176"/>
    </row>
    <row r="207" spans="1:20" s="399" customFormat="1" ht="16.899999999999999" customHeight="1" x14ac:dyDescent="0.2">
      <c r="A207" s="2">
        <v>6</v>
      </c>
      <c r="B207" s="696"/>
      <c r="C207" s="2" t="s">
        <v>51</v>
      </c>
      <c r="D207" s="2">
        <v>8</v>
      </c>
      <c r="E207" s="2">
        <v>59</v>
      </c>
      <c r="F207" s="180">
        <v>6</v>
      </c>
      <c r="G207" s="180">
        <v>134</v>
      </c>
      <c r="H207" s="713"/>
      <c r="I207" s="292">
        <v>1.4108499999999999</v>
      </c>
      <c r="J207" s="292">
        <f t="shared" si="21"/>
        <v>1.0239499999999999</v>
      </c>
      <c r="K207" s="309">
        <v>1.0239499999999999</v>
      </c>
      <c r="L207" s="309"/>
      <c r="M207" s="302">
        <f t="shared" si="23"/>
        <v>0.40958</v>
      </c>
      <c r="N207" s="302">
        <f t="shared" si="24"/>
        <v>0.40958</v>
      </c>
      <c r="O207" s="323"/>
      <c r="P207" s="188"/>
      <c r="R207" s="176"/>
      <c r="S207" s="176"/>
      <c r="T207" s="176"/>
    </row>
    <row r="208" spans="1:20" s="399" customFormat="1" ht="16.899999999999999" customHeight="1" x14ac:dyDescent="0.2">
      <c r="A208" s="2">
        <v>7</v>
      </c>
      <c r="B208" s="696"/>
      <c r="C208" s="2" t="s">
        <v>47</v>
      </c>
      <c r="D208" s="2">
        <v>4</v>
      </c>
      <c r="E208" s="2">
        <v>67</v>
      </c>
      <c r="F208" s="180">
        <v>6</v>
      </c>
      <c r="G208" s="180">
        <v>135</v>
      </c>
      <c r="H208" s="713"/>
      <c r="I208" s="292">
        <v>1.4550000000000001</v>
      </c>
      <c r="J208" s="292">
        <f t="shared" si="21"/>
        <v>1.2143000000000002</v>
      </c>
      <c r="K208" s="309">
        <v>1.2143000000000002</v>
      </c>
      <c r="L208" s="309"/>
      <c r="M208" s="302">
        <f t="shared" si="23"/>
        <v>0.4857200000000001</v>
      </c>
      <c r="N208" s="302">
        <f t="shared" si="24"/>
        <v>0.4857200000000001</v>
      </c>
      <c r="O208" s="323"/>
      <c r="P208" s="188"/>
      <c r="R208" s="176"/>
      <c r="S208" s="176"/>
      <c r="T208" s="176"/>
    </row>
    <row r="209" spans="1:20" s="399" customFormat="1" ht="16.899999999999999" customHeight="1" x14ac:dyDescent="0.2">
      <c r="A209" s="2">
        <v>8</v>
      </c>
      <c r="B209" s="696"/>
      <c r="C209" s="2" t="s">
        <v>48</v>
      </c>
      <c r="D209" s="2">
        <v>8</v>
      </c>
      <c r="E209" s="2">
        <v>59</v>
      </c>
      <c r="F209" s="180">
        <v>6</v>
      </c>
      <c r="G209" s="180">
        <v>136</v>
      </c>
      <c r="H209" s="713"/>
      <c r="I209" s="292">
        <v>4.274</v>
      </c>
      <c r="J209" s="292">
        <f t="shared" si="21"/>
        <v>2.6739999999999999</v>
      </c>
      <c r="K209" s="309">
        <v>2.6739999999999999</v>
      </c>
      <c r="L209" s="309"/>
      <c r="M209" s="302">
        <f t="shared" si="23"/>
        <v>1.0696000000000001</v>
      </c>
      <c r="N209" s="302">
        <f t="shared" si="24"/>
        <v>1.0696000000000001</v>
      </c>
      <c r="O209" s="323"/>
      <c r="P209" s="188"/>
      <c r="R209" s="176"/>
      <c r="S209" s="176"/>
      <c r="T209" s="176"/>
    </row>
    <row r="210" spans="1:20" s="399" customFormat="1" ht="16.899999999999999" customHeight="1" x14ac:dyDescent="0.2">
      <c r="A210" s="2">
        <v>9</v>
      </c>
      <c r="B210" s="696"/>
      <c r="C210" s="2" t="s">
        <v>49</v>
      </c>
      <c r="D210" s="2">
        <v>4</v>
      </c>
      <c r="E210" s="2">
        <v>67</v>
      </c>
      <c r="F210" s="180">
        <v>6</v>
      </c>
      <c r="G210" s="180">
        <v>137</v>
      </c>
      <c r="H210" s="713"/>
      <c r="I210" s="292">
        <v>0.16322</v>
      </c>
      <c r="J210" s="292">
        <f t="shared" si="21"/>
        <v>0.16322</v>
      </c>
      <c r="K210" s="309">
        <v>0.16322</v>
      </c>
      <c r="L210" s="309"/>
      <c r="M210" s="302">
        <f t="shared" si="23"/>
        <v>6.5287999999999999E-2</v>
      </c>
      <c r="N210" s="302">
        <f t="shared" si="24"/>
        <v>6.5287999999999999E-2</v>
      </c>
      <c r="O210" s="323"/>
      <c r="P210" s="188"/>
      <c r="R210" s="176"/>
      <c r="S210" s="176"/>
      <c r="T210" s="176"/>
    </row>
    <row r="211" spans="1:20" s="399" customFormat="1" ht="16.899999999999999" customHeight="1" x14ac:dyDescent="0.2">
      <c r="A211" s="2">
        <v>10</v>
      </c>
      <c r="B211" s="696"/>
      <c r="C211" s="2" t="s">
        <v>46</v>
      </c>
      <c r="D211" s="2">
        <v>5</v>
      </c>
      <c r="E211" s="2">
        <v>67</v>
      </c>
      <c r="F211" s="180">
        <v>9</v>
      </c>
      <c r="G211" s="180">
        <v>16</v>
      </c>
      <c r="H211" s="713"/>
      <c r="I211" s="292">
        <v>4.0472000000000001</v>
      </c>
      <c r="J211" s="292">
        <f t="shared" si="21"/>
        <v>4.0472000000000001</v>
      </c>
      <c r="K211" s="309">
        <v>4.0472000000000001</v>
      </c>
      <c r="L211" s="309"/>
      <c r="M211" s="302">
        <f t="shared" si="23"/>
        <v>1.6188800000000001</v>
      </c>
      <c r="N211" s="302">
        <f t="shared" si="24"/>
        <v>1.6188800000000001</v>
      </c>
      <c r="O211" s="323"/>
      <c r="P211" s="188"/>
      <c r="R211" s="176"/>
      <c r="S211" s="176"/>
      <c r="T211" s="176"/>
    </row>
    <row r="212" spans="1:20" s="399" customFormat="1" ht="16.899999999999999" customHeight="1" x14ac:dyDescent="0.2">
      <c r="A212" s="2">
        <v>11</v>
      </c>
      <c r="B212" s="696"/>
      <c r="C212" s="2" t="s">
        <v>46</v>
      </c>
      <c r="D212" s="2">
        <v>1</v>
      </c>
      <c r="E212" s="2">
        <v>67</v>
      </c>
      <c r="F212" s="180">
        <v>5</v>
      </c>
      <c r="G212" s="180">
        <v>132</v>
      </c>
      <c r="H212" s="713"/>
      <c r="I212" s="292">
        <v>1.7915000000000001</v>
      </c>
      <c r="J212" s="292">
        <f t="shared" si="21"/>
        <v>1.7915000000000001</v>
      </c>
      <c r="K212" s="309">
        <v>1.7915000000000001</v>
      </c>
      <c r="L212" s="309"/>
      <c r="M212" s="302">
        <f t="shared" si="23"/>
        <v>0.71660000000000013</v>
      </c>
      <c r="N212" s="302">
        <f t="shared" si="24"/>
        <v>0.71660000000000013</v>
      </c>
      <c r="O212" s="323"/>
      <c r="P212" s="188"/>
      <c r="R212" s="176"/>
      <c r="S212" s="176"/>
      <c r="T212" s="176"/>
    </row>
    <row r="213" spans="1:20" s="399" customFormat="1" ht="16.899999999999999" customHeight="1" x14ac:dyDescent="0.2">
      <c r="A213" s="2">
        <v>12</v>
      </c>
      <c r="B213" s="227"/>
      <c r="C213" s="2" t="s">
        <v>9</v>
      </c>
      <c r="D213" s="2" t="s">
        <v>10</v>
      </c>
      <c r="E213" s="2" t="s">
        <v>56</v>
      </c>
      <c r="F213" s="183">
        <v>9</v>
      </c>
      <c r="G213" s="183">
        <v>19</v>
      </c>
      <c r="H213" s="714"/>
      <c r="I213" s="292">
        <v>3.4178000000000002</v>
      </c>
      <c r="J213" s="292">
        <f t="shared" si="21"/>
        <v>3.4178000000000002</v>
      </c>
      <c r="K213" s="309">
        <v>3.4178000000000002</v>
      </c>
      <c r="L213" s="309"/>
      <c r="M213" s="302">
        <f t="shared" si="23"/>
        <v>1.3671200000000001</v>
      </c>
      <c r="N213" s="302">
        <f t="shared" si="24"/>
        <v>1.3671200000000001</v>
      </c>
      <c r="O213" s="323"/>
      <c r="P213" s="188"/>
      <c r="R213" s="176"/>
      <c r="S213" s="176"/>
      <c r="T213" s="176"/>
    </row>
    <row r="214" spans="1:20" s="399" customFormat="1" ht="16.899999999999999" customHeight="1" x14ac:dyDescent="0.2">
      <c r="A214" s="76" t="s">
        <v>32</v>
      </c>
      <c r="B214" s="706" t="s">
        <v>77</v>
      </c>
      <c r="C214" s="707"/>
      <c r="D214" s="708"/>
      <c r="E214" s="190"/>
      <c r="F214" s="180"/>
      <c r="G214" s="180"/>
      <c r="H214" s="409"/>
      <c r="I214" s="298">
        <f>SUM(I215:I216)</f>
        <v>2.6104700000000003</v>
      </c>
      <c r="J214" s="298">
        <f t="shared" si="21"/>
        <v>2.10527</v>
      </c>
      <c r="K214" s="298">
        <f t="shared" ref="K214:L214" si="28">SUM(K215:K216)</f>
        <v>2.10527</v>
      </c>
      <c r="L214" s="298">
        <f t="shared" si="28"/>
        <v>0</v>
      </c>
      <c r="M214" s="297">
        <f t="shared" si="23"/>
        <v>0.84210800000000008</v>
      </c>
      <c r="N214" s="297">
        <f t="shared" si="24"/>
        <v>0.84210800000000008</v>
      </c>
      <c r="O214" s="322"/>
      <c r="P214" s="5"/>
    </row>
    <row r="215" spans="1:20" s="399" customFormat="1" ht="16.899999999999999" customHeight="1" x14ac:dyDescent="0.2">
      <c r="A215" s="79">
        <v>1</v>
      </c>
      <c r="B215" s="695" t="s">
        <v>78</v>
      </c>
      <c r="C215" s="2" t="s">
        <v>46</v>
      </c>
      <c r="D215" s="2">
        <v>3</v>
      </c>
      <c r="E215" s="2">
        <v>59</v>
      </c>
      <c r="F215" s="180">
        <v>5</v>
      </c>
      <c r="G215" s="180">
        <v>329</v>
      </c>
      <c r="H215" s="712" t="s">
        <v>68</v>
      </c>
      <c r="I215" s="292">
        <v>1.3373700000000002</v>
      </c>
      <c r="J215" s="292">
        <f t="shared" si="21"/>
        <v>0.83217000000000019</v>
      </c>
      <c r="K215" s="309">
        <v>0.83217000000000019</v>
      </c>
      <c r="L215" s="309"/>
      <c r="M215" s="302">
        <f t="shared" si="23"/>
        <v>0.33286800000000011</v>
      </c>
      <c r="N215" s="302">
        <f t="shared" si="24"/>
        <v>0.33286800000000011</v>
      </c>
      <c r="O215" s="323"/>
      <c r="P215" s="73"/>
    </row>
    <row r="216" spans="1:20" s="399" customFormat="1" ht="16.899999999999999" customHeight="1" x14ac:dyDescent="0.2">
      <c r="A216" s="79">
        <v>2</v>
      </c>
      <c r="B216" s="697"/>
      <c r="C216" s="2" t="s">
        <v>47</v>
      </c>
      <c r="D216" s="2">
        <v>3</v>
      </c>
      <c r="E216" s="2">
        <v>59</v>
      </c>
      <c r="F216" s="180">
        <v>5</v>
      </c>
      <c r="G216" s="180">
        <v>330</v>
      </c>
      <c r="H216" s="714"/>
      <c r="I216" s="292">
        <v>1.2730999999999999</v>
      </c>
      <c r="J216" s="292">
        <f t="shared" si="21"/>
        <v>1.2730999999999999</v>
      </c>
      <c r="K216" s="324">
        <v>1.2730999999999999</v>
      </c>
      <c r="L216" s="324"/>
      <c r="M216" s="302">
        <f t="shared" si="23"/>
        <v>0.50924000000000003</v>
      </c>
      <c r="N216" s="302">
        <f t="shared" si="24"/>
        <v>0.50924000000000003</v>
      </c>
      <c r="O216" s="323"/>
      <c r="P216" s="188"/>
      <c r="R216" s="411"/>
    </row>
    <row r="217" spans="1:20" s="399" customFormat="1" ht="16.899999999999999" customHeight="1" x14ac:dyDescent="0.2">
      <c r="A217" s="191" t="s">
        <v>61</v>
      </c>
      <c r="B217" s="192" t="s">
        <v>62</v>
      </c>
      <c r="C217" s="193"/>
      <c r="D217" s="193"/>
      <c r="E217" s="5"/>
      <c r="F217" s="180"/>
      <c r="G217" s="180"/>
      <c r="H217" s="194"/>
      <c r="I217" s="298">
        <f>SUM(I218:I222)</f>
        <v>5.3338999999999999</v>
      </c>
      <c r="J217" s="298">
        <f t="shared" si="21"/>
        <v>5.0107999999999997</v>
      </c>
      <c r="K217" s="298">
        <f t="shared" ref="K217:L217" si="29">SUM(K218:K222)</f>
        <v>0</v>
      </c>
      <c r="L217" s="298">
        <f t="shared" si="29"/>
        <v>5.0107999999999997</v>
      </c>
      <c r="M217" s="297">
        <f t="shared" si="23"/>
        <v>2.0043199999999999</v>
      </c>
      <c r="N217" s="297"/>
      <c r="O217" s="322">
        <f t="shared" ref="O217:O222" si="30">L217*0.4</f>
        <v>2.0043199999999999</v>
      </c>
      <c r="P217" s="21"/>
    </row>
    <row r="218" spans="1:20" s="399" customFormat="1" ht="16.899999999999999" customHeight="1" x14ac:dyDescent="0.2">
      <c r="A218" s="2">
        <v>1</v>
      </c>
      <c r="B218" s="195" t="s">
        <v>63</v>
      </c>
      <c r="C218" s="2" t="s">
        <v>46</v>
      </c>
      <c r="D218" s="2">
        <v>1</v>
      </c>
      <c r="E218" s="2">
        <v>59</v>
      </c>
      <c r="F218" s="180">
        <v>2</v>
      </c>
      <c r="G218" s="180">
        <v>156</v>
      </c>
      <c r="H218" s="712" t="s">
        <v>68</v>
      </c>
      <c r="I218" s="292">
        <v>0.50019999999999998</v>
      </c>
      <c r="J218" s="292">
        <f t="shared" si="21"/>
        <v>0.50019999999999998</v>
      </c>
      <c r="K218" s="292"/>
      <c r="L218" s="309">
        <v>0.50019999999999998</v>
      </c>
      <c r="M218" s="302">
        <f t="shared" si="23"/>
        <v>0.20008000000000001</v>
      </c>
      <c r="N218" s="302"/>
      <c r="O218" s="323">
        <f t="shared" si="30"/>
        <v>0.20008000000000001</v>
      </c>
      <c r="P218" s="188"/>
    </row>
    <row r="219" spans="1:20" s="399" customFormat="1" ht="16.899999999999999" customHeight="1" x14ac:dyDescent="0.2">
      <c r="A219" s="2">
        <v>2</v>
      </c>
      <c r="B219" s="195" t="s">
        <v>64</v>
      </c>
      <c r="C219" s="2" t="s">
        <v>47</v>
      </c>
      <c r="D219" s="2">
        <v>1</v>
      </c>
      <c r="E219" s="2">
        <v>59</v>
      </c>
      <c r="F219" s="180">
        <v>2</v>
      </c>
      <c r="G219" s="180">
        <v>157</v>
      </c>
      <c r="H219" s="713"/>
      <c r="I219" s="292">
        <v>0.38900000000000001</v>
      </c>
      <c r="J219" s="292">
        <f t="shared" si="21"/>
        <v>0.38900000000000001</v>
      </c>
      <c r="K219" s="292"/>
      <c r="L219" s="309">
        <v>0.38900000000000001</v>
      </c>
      <c r="M219" s="302">
        <f t="shared" si="23"/>
        <v>0.15560000000000002</v>
      </c>
      <c r="N219" s="302"/>
      <c r="O219" s="323">
        <f t="shared" si="30"/>
        <v>0.15560000000000002</v>
      </c>
      <c r="P219" s="188"/>
    </row>
    <row r="220" spans="1:20" s="399" customFormat="1" ht="16.899999999999999" customHeight="1" x14ac:dyDescent="0.2">
      <c r="A220" s="2">
        <v>3</v>
      </c>
      <c r="B220" s="195" t="s">
        <v>65</v>
      </c>
      <c r="C220" s="2" t="s">
        <v>46</v>
      </c>
      <c r="D220" s="2">
        <v>6</v>
      </c>
      <c r="E220" s="2">
        <v>67</v>
      </c>
      <c r="F220" s="180">
        <v>6</v>
      </c>
      <c r="G220" s="180">
        <v>341</v>
      </c>
      <c r="H220" s="713"/>
      <c r="I220" s="292">
        <v>0.60040000000000004</v>
      </c>
      <c r="J220" s="292">
        <f t="shared" si="21"/>
        <v>0.48380000000000006</v>
      </c>
      <c r="K220" s="292"/>
      <c r="L220" s="309">
        <v>0.48380000000000006</v>
      </c>
      <c r="M220" s="302">
        <f t="shared" si="23"/>
        <v>0.19352000000000003</v>
      </c>
      <c r="N220" s="302"/>
      <c r="O220" s="323">
        <f t="shared" si="30"/>
        <v>0.19352000000000003</v>
      </c>
      <c r="P220" s="188"/>
    </row>
    <row r="221" spans="1:20" s="399" customFormat="1" ht="16.899999999999999" customHeight="1" x14ac:dyDescent="0.2">
      <c r="A221" s="2">
        <v>4</v>
      </c>
      <c r="B221" s="195" t="s">
        <v>66</v>
      </c>
      <c r="C221" s="2" t="s">
        <v>47</v>
      </c>
      <c r="D221" s="2">
        <v>6</v>
      </c>
      <c r="E221" s="2">
        <v>67</v>
      </c>
      <c r="F221" s="180">
        <v>6</v>
      </c>
      <c r="G221" s="180">
        <v>339</v>
      </c>
      <c r="H221" s="713"/>
      <c r="I221" s="292">
        <v>2.5230000000000001</v>
      </c>
      <c r="J221" s="292">
        <f t="shared" ref="J221:J222" si="31">K221+L221</f>
        <v>2.3165</v>
      </c>
      <c r="K221" s="292"/>
      <c r="L221" s="309">
        <v>2.3165</v>
      </c>
      <c r="M221" s="302">
        <f t="shared" ref="M221:M222" si="32">N221+O221</f>
        <v>0.92660000000000009</v>
      </c>
      <c r="N221" s="302"/>
      <c r="O221" s="323">
        <f t="shared" si="30"/>
        <v>0.92660000000000009</v>
      </c>
      <c r="P221" s="188"/>
    </row>
    <row r="222" spans="1:20" s="399" customFormat="1" ht="16.899999999999999" customHeight="1" x14ac:dyDescent="0.2">
      <c r="A222" s="2">
        <v>5</v>
      </c>
      <c r="B222" s="195" t="s">
        <v>67</v>
      </c>
      <c r="C222" s="2" t="s">
        <v>46</v>
      </c>
      <c r="D222" s="2">
        <v>4</v>
      </c>
      <c r="E222" s="2">
        <v>67</v>
      </c>
      <c r="F222" s="180">
        <v>5</v>
      </c>
      <c r="G222" s="180">
        <v>128</v>
      </c>
      <c r="H222" s="714"/>
      <c r="I222" s="292">
        <v>1.3212999999999999</v>
      </c>
      <c r="J222" s="292">
        <f t="shared" si="31"/>
        <v>1.3212999999999999</v>
      </c>
      <c r="K222" s="292"/>
      <c r="L222" s="309">
        <v>1.3212999999999999</v>
      </c>
      <c r="M222" s="302">
        <f t="shared" si="32"/>
        <v>0.52851999999999999</v>
      </c>
      <c r="N222" s="302"/>
      <c r="O222" s="323">
        <f t="shared" si="30"/>
        <v>0.52851999999999999</v>
      </c>
      <c r="P222" s="188"/>
    </row>
    <row r="223" spans="1:20" s="398" customFormat="1" ht="16.899999999999999" customHeight="1" x14ac:dyDescent="0.2">
      <c r="A223" s="211"/>
      <c r="B223" s="208" t="s">
        <v>220</v>
      </c>
      <c r="C223" s="208"/>
      <c r="D223" s="208"/>
      <c r="E223" s="208"/>
      <c r="F223" s="208"/>
      <c r="G223" s="208"/>
      <c r="H223" s="209"/>
      <c r="I223" s="320">
        <f>I224+I281</f>
        <v>228.8415</v>
      </c>
      <c r="J223" s="320">
        <f>K223+L223</f>
        <v>209.25450000000001</v>
      </c>
      <c r="K223" s="320">
        <f t="shared" ref="K223:L223" si="33">K224+K281</f>
        <v>198.959</v>
      </c>
      <c r="L223" s="320">
        <f t="shared" si="33"/>
        <v>10.295500000000001</v>
      </c>
      <c r="M223" s="320">
        <f>+N223+O223</f>
        <v>83.701800000000006</v>
      </c>
      <c r="N223" s="320">
        <f>K223*0.4</f>
        <v>79.583600000000004</v>
      </c>
      <c r="O223" s="321">
        <f>L223*0.4</f>
        <v>4.1182000000000007</v>
      </c>
      <c r="P223" s="214"/>
      <c r="R223" s="407"/>
    </row>
    <row r="224" spans="1:20" s="399" customFormat="1" ht="16.899999999999999" customHeight="1" x14ac:dyDescent="0.2">
      <c r="A224" s="28" t="s">
        <v>122</v>
      </c>
      <c r="B224" s="43" t="s">
        <v>130</v>
      </c>
      <c r="C224" s="27"/>
      <c r="D224" s="27"/>
      <c r="E224" s="27"/>
      <c r="F224" s="27"/>
      <c r="G224" s="27"/>
      <c r="H224" s="28"/>
      <c r="I224" s="297">
        <f>I225+I236+I251+I265+I269+I279</f>
        <v>218.54599999999999</v>
      </c>
      <c r="J224" s="297">
        <f t="shared" ref="J224:J284" si="34">K224+L224</f>
        <v>198.959</v>
      </c>
      <c r="K224" s="297">
        <f t="shared" ref="K224" si="35">K225+K236+K251+K265+K269+K279</f>
        <v>198.959</v>
      </c>
      <c r="L224" s="297"/>
      <c r="M224" s="297">
        <f t="shared" ref="M224:M284" si="36">+N224+O224</f>
        <v>79.583600000000004</v>
      </c>
      <c r="N224" s="297">
        <f t="shared" ref="N224:N280" si="37">K224*0.4</f>
        <v>79.583600000000004</v>
      </c>
      <c r="O224" s="322"/>
      <c r="P224" s="4"/>
    </row>
    <row r="225" spans="1:16" s="399" customFormat="1" ht="16.899999999999999" customHeight="1" x14ac:dyDescent="0.2">
      <c r="A225" s="28" t="s">
        <v>25</v>
      </c>
      <c r="B225" s="12" t="s">
        <v>29</v>
      </c>
      <c r="C225" s="27"/>
      <c r="D225" s="27"/>
      <c r="E225" s="27"/>
      <c r="F225" s="27"/>
      <c r="G225" s="27"/>
      <c r="H225" s="28"/>
      <c r="I225" s="297">
        <f>SUM(I226:I235)</f>
        <v>61.504300000000001</v>
      </c>
      <c r="J225" s="297">
        <f t="shared" si="34"/>
        <v>58.006599999999999</v>
      </c>
      <c r="K225" s="297">
        <f t="shared" ref="K225" si="38">SUM(K226:K235)</f>
        <v>58.006599999999999</v>
      </c>
      <c r="L225" s="297"/>
      <c r="M225" s="297">
        <f t="shared" si="36"/>
        <v>23.202640000000002</v>
      </c>
      <c r="N225" s="302">
        <f t="shared" si="37"/>
        <v>23.202640000000002</v>
      </c>
      <c r="O225" s="323"/>
      <c r="P225" s="4"/>
    </row>
    <row r="226" spans="1:16" s="399" customFormat="1" ht="16.899999999999999" customHeight="1" x14ac:dyDescent="0.2">
      <c r="A226" s="111">
        <v>1</v>
      </c>
      <c r="B226" s="695" t="s">
        <v>89</v>
      </c>
      <c r="C226" s="8">
        <v>1</v>
      </c>
      <c r="D226" s="8">
        <v>3</v>
      </c>
      <c r="E226" s="8">
        <v>68</v>
      </c>
      <c r="F226" s="8">
        <v>11</v>
      </c>
      <c r="G226" s="8">
        <v>6</v>
      </c>
      <c r="H226" s="679" t="s">
        <v>90</v>
      </c>
      <c r="I226" s="300">
        <v>0.1706</v>
      </c>
      <c r="J226" s="302">
        <f t="shared" si="34"/>
        <v>0.1706</v>
      </c>
      <c r="K226" s="313">
        <v>0.1706</v>
      </c>
      <c r="L226" s="313"/>
      <c r="M226" s="302">
        <f t="shared" si="36"/>
        <v>6.8240000000000009E-2</v>
      </c>
      <c r="N226" s="302">
        <f t="shared" si="37"/>
        <v>6.8240000000000009E-2</v>
      </c>
      <c r="O226" s="323"/>
      <c r="P226" s="42"/>
    </row>
    <row r="227" spans="1:16" s="399" customFormat="1" ht="16.899999999999999" customHeight="1" x14ac:dyDescent="0.2">
      <c r="A227" s="26">
        <v>2</v>
      </c>
      <c r="B227" s="696"/>
      <c r="C227" s="8">
        <v>1</v>
      </c>
      <c r="D227" s="8">
        <v>5</v>
      </c>
      <c r="E227" s="8">
        <v>68</v>
      </c>
      <c r="F227" s="8">
        <v>11</v>
      </c>
      <c r="G227" s="8">
        <v>6</v>
      </c>
      <c r="H227" s="680"/>
      <c r="I227" s="302">
        <v>19.132999999999999</v>
      </c>
      <c r="J227" s="302">
        <f t="shared" si="34"/>
        <v>19.132999999999999</v>
      </c>
      <c r="K227" s="308">
        <v>19.132999999999999</v>
      </c>
      <c r="L227" s="308"/>
      <c r="M227" s="302">
        <f t="shared" si="36"/>
        <v>7.6532</v>
      </c>
      <c r="N227" s="302">
        <f t="shared" si="37"/>
        <v>7.6532</v>
      </c>
      <c r="O227" s="323"/>
      <c r="P227" s="42"/>
    </row>
    <row r="228" spans="1:16" s="399" customFormat="1" ht="16.899999999999999" customHeight="1" x14ac:dyDescent="0.2">
      <c r="A228" s="26">
        <v>3</v>
      </c>
      <c r="B228" s="696"/>
      <c r="C228" s="8">
        <v>2</v>
      </c>
      <c r="D228" s="8">
        <v>5</v>
      </c>
      <c r="E228" s="8">
        <v>68</v>
      </c>
      <c r="F228" s="8">
        <v>11</v>
      </c>
      <c r="G228" s="8">
        <v>7</v>
      </c>
      <c r="H228" s="680"/>
      <c r="I228" s="302">
        <v>13.3057</v>
      </c>
      <c r="J228" s="302">
        <f t="shared" si="34"/>
        <v>13.3057</v>
      </c>
      <c r="K228" s="308">
        <v>13.3057</v>
      </c>
      <c r="L228" s="308"/>
      <c r="M228" s="302">
        <f t="shared" si="36"/>
        <v>5.3222800000000001</v>
      </c>
      <c r="N228" s="302">
        <f t="shared" si="37"/>
        <v>5.3222800000000001</v>
      </c>
      <c r="O228" s="323"/>
      <c r="P228" s="42"/>
    </row>
    <row r="229" spans="1:16" s="399" customFormat="1" ht="16.899999999999999" customHeight="1" x14ac:dyDescent="0.2">
      <c r="A229" s="26">
        <v>4</v>
      </c>
      <c r="B229" s="696"/>
      <c r="C229" s="9">
        <v>2</v>
      </c>
      <c r="D229" s="9">
        <v>3</v>
      </c>
      <c r="E229" s="9">
        <v>68</v>
      </c>
      <c r="F229" s="9">
        <v>11</v>
      </c>
      <c r="G229" s="9">
        <v>8</v>
      </c>
      <c r="H229" s="680"/>
      <c r="I229" s="305">
        <v>2.9552999999999998</v>
      </c>
      <c r="J229" s="302">
        <f t="shared" si="34"/>
        <v>2.6640000000000001</v>
      </c>
      <c r="K229" s="312">
        <v>2.6640000000000001</v>
      </c>
      <c r="L229" s="312"/>
      <c r="M229" s="302">
        <f t="shared" si="36"/>
        <v>1.0656000000000001</v>
      </c>
      <c r="N229" s="302">
        <f t="shared" si="37"/>
        <v>1.0656000000000001</v>
      </c>
      <c r="O229" s="323"/>
      <c r="P229" s="228"/>
    </row>
    <row r="230" spans="1:16" s="399" customFormat="1" ht="16.899999999999999" customHeight="1" x14ac:dyDescent="0.2">
      <c r="A230" s="26">
        <v>5</v>
      </c>
      <c r="B230" s="696"/>
      <c r="C230" s="8">
        <v>3</v>
      </c>
      <c r="D230" s="8">
        <v>3</v>
      </c>
      <c r="E230" s="8">
        <v>68</v>
      </c>
      <c r="F230" s="8">
        <v>11</v>
      </c>
      <c r="G230" s="8">
        <v>9</v>
      </c>
      <c r="H230" s="680"/>
      <c r="I230" s="302">
        <v>0.35289999999999999</v>
      </c>
      <c r="J230" s="302">
        <f t="shared" si="34"/>
        <v>0.35289999999999999</v>
      </c>
      <c r="K230" s="308">
        <v>0.35289999999999999</v>
      </c>
      <c r="L230" s="308"/>
      <c r="M230" s="302">
        <f t="shared" si="36"/>
        <v>0.14116000000000001</v>
      </c>
      <c r="N230" s="302">
        <f t="shared" si="37"/>
        <v>0.14116000000000001</v>
      </c>
      <c r="O230" s="323"/>
      <c r="P230" s="42"/>
    </row>
    <row r="231" spans="1:16" s="399" customFormat="1" ht="16.899999999999999" customHeight="1" x14ac:dyDescent="0.2">
      <c r="A231" s="26"/>
      <c r="B231" s="696"/>
      <c r="C231" s="8">
        <v>1</v>
      </c>
      <c r="D231" s="8">
        <v>4</v>
      </c>
      <c r="E231" s="8">
        <v>68</v>
      </c>
      <c r="F231" s="8">
        <v>11</v>
      </c>
      <c r="G231" s="8">
        <v>10</v>
      </c>
      <c r="H231" s="680"/>
      <c r="I231" s="302">
        <v>5.9290000000000003</v>
      </c>
      <c r="J231" s="302">
        <f t="shared" si="34"/>
        <v>5.9290000000000003</v>
      </c>
      <c r="K231" s="308">
        <v>5.9290000000000003</v>
      </c>
      <c r="L231" s="308"/>
      <c r="M231" s="302">
        <f t="shared" si="36"/>
        <v>2.3716000000000004</v>
      </c>
      <c r="N231" s="302">
        <f t="shared" si="37"/>
        <v>2.3716000000000004</v>
      </c>
      <c r="O231" s="323"/>
      <c r="P231" s="42"/>
    </row>
    <row r="232" spans="1:16" s="399" customFormat="1" ht="16.899999999999999" customHeight="1" x14ac:dyDescent="0.2">
      <c r="A232" s="26"/>
      <c r="B232" s="696"/>
      <c r="C232" s="9">
        <v>4</v>
      </c>
      <c r="D232" s="9">
        <v>5</v>
      </c>
      <c r="E232" s="9">
        <v>68</v>
      </c>
      <c r="F232" s="9">
        <v>11</v>
      </c>
      <c r="G232" s="9">
        <v>11</v>
      </c>
      <c r="H232" s="680"/>
      <c r="I232" s="305">
        <v>1.7410000000000001</v>
      </c>
      <c r="J232" s="302">
        <f t="shared" si="34"/>
        <v>0.30520000000000003</v>
      </c>
      <c r="K232" s="312">
        <v>0.30520000000000003</v>
      </c>
      <c r="L232" s="312"/>
      <c r="M232" s="302">
        <f t="shared" si="36"/>
        <v>0.12208000000000002</v>
      </c>
      <c r="N232" s="302">
        <f t="shared" si="37"/>
        <v>0.12208000000000002</v>
      </c>
      <c r="O232" s="323"/>
      <c r="P232" s="228"/>
    </row>
    <row r="233" spans="1:16" s="399" customFormat="1" ht="16.899999999999999" customHeight="1" x14ac:dyDescent="0.2">
      <c r="A233" s="26"/>
      <c r="B233" s="696"/>
      <c r="C233" s="9">
        <v>3</v>
      </c>
      <c r="D233" s="9">
        <v>5</v>
      </c>
      <c r="E233" s="9">
        <v>68</v>
      </c>
      <c r="F233" s="9">
        <v>11</v>
      </c>
      <c r="G233" s="9">
        <v>12</v>
      </c>
      <c r="H233" s="680"/>
      <c r="I233" s="305">
        <v>9.7352000000000007</v>
      </c>
      <c r="J233" s="302">
        <f t="shared" si="34"/>
        <v>9.1259999999999994</v>
      </c>
      <c r="K233" s="312">
        <v>9.1259999999999994</v>
      </c>
      <c r="L233" s="312"/>
      <c r="M233" s="302">
        <f t="shared" si="36"/>
        <v>3.6503999999999999</v>
      </c>
      <c r="N233" s="302">
        <f t="shared" si="37"/>
        <v>3.6503999999999999</v>
      </c>
      <c r="O233" s="323"/>
      <c r="P233" s="228"/>
    </row>
    <row r="234" spans="1:16" s="399" customFormat="1" ht="16.899999999999999" customHeight="1" x14ac:dyDescent="0.2">
      <c r="A234" s="26">
        <v>6</v>
      </c>
      <c r="B234" s="696"/>
      <c r="C234" s="8">
        <v>2</v>
      </c>
      <c r="D234" s="8">
        <v>4</v>
      </c>
      <c r="E234" s="8">
        <v>68</v>
      </c>
      <c r="F234" s="8">
        <v>12</v>
      </c>
      <c r="G234" s="8">
        <v>43</v>
      </c>
      <c r="H234" s="680"/>
      <c r="I234" s="302">
        <v>2.4411999999999998</v>
      </c>
      <c r="J234" s="302">
        <f t="shared" si="34"/>
        <v>2.4411999999999998</v>
      </c>
      <c r="K234" s="308">
        <v>2.4411999999999998</v>
      </c>
      <c r="L234" s="308"/>
      <c r="M234" s="302">
        <f t="shared" si="36"/>
        <v>0.97648000000000001</v>
      </c>
      <c r="N234" s="302">
        <f t="shared" si="37"/>
        <v>0.97648000000000001</v>
      </c>
      <c r="O234" s="323"/>
      <c r="P234" s="42"/>
    </row>
    <row r="235" spans="1:16" s="399" customFormat="1" ht="16.899999999999999" customHeight="1" x14ac:dyDescent="0.2">
      <c r="A235" s="26">
        <v>7</v>
      </c>
      <c r="B235" s="697"/>
      <c r="C235" s="9">
        <v>1</v>
      </c>
      <c r="D235" s="9">
        <v>6</v>
      </c>
      <c r="E235" s="9">
        <v>70</v>
      </c>
      <c r="F235" s="9">
        <v>12</v>
      </c>
      <c r="G235" s="9">
        <v>44</v>
      </c>
      <c r="H235" s="681"/>
      <c r="I235" s="305">
        <v>5.7404000000000002</v>
      </c>
      <c r="J235" s="302">
        <f t="shared" si="34"/>
        <v>4.5789999999999997</v>
      </c>
      <c r="K235" s="312">
        <v>4.5789999999999997</v>
      </c>
      <c r="L235" s="312"/>
      <c r="M235" s="302">
        <f t="shared" si="36"/>
        <v>1.8315999999999999</v>
      </c>
      <c r="N235" s="302">
        <f t="shared" si="37"/>
        <v>1.8315999999999999</v>
      </c>
      <c r="O235" s="323"/>
      <c r="P235" s="228"/>
    </row>
    <row r="236" spans="1:16" ht="16.899999999999999" customHeight="1" x14ac:dyDescent="0.2">
      <c r="A236" s="47" t="s">
        <v>30</v>
      </c>
      <c r="B236" s="47" t="s">
        <v>91</v>
      </c>
      <c r="C236" s="9"/>
      <c r="D236" s="9"/>
      <c r="E236" s="9"/>
      <c r="F236" s="37"/>
      <c r="G236" s="37"/>
      <c r="H236" s="9"/>
      <c r="I236" s="287">
        <f>SUM(I237:I250)</f>
        <v>53.107000000000006</v>
      </c>
      <c r="J236" s="287">
        <f t="shared" si="34"/>
        <v>53.107000000000006</v>
      </c>
      <c r="K236" s="287">
        <f t="shared" ref="K236:L236" si="39">SUM(K237:K250)</f>
        <v>53.107000000000006</v>
      </c>
      <c r="L236" s="287">
        <f t="shared" si="39"/>
        <v>0</v>
      </c>
      <c r="M236" s="287">
        <f t="shared" si="36"/>
        <v>21.242800000000003</v>
      </c>
      <c r="N236" s="300">
        <f t="shared" si="37"/>
        <v>21.242800000000003</v>
      </c>
      <c r="O236" s="325"/>
      <c r="P236" s="23"/>
    </row>
    <row r="237" spans="1:16" s="399" customFormat="1" ht="16.899999999999999" customHeight="1" x14ac:dyDescent="0.2">
      <c r="A237" s="2">
        <v>1</v>
      </c>
      <c r="B237" s="695" t="s">
        <v>93</v>
      </c>
      <c r="C237" s="2" t="s">
        <v>46</v>
      </c>
      <c r="D237" s="2">
        <v>2</v>
      </c>
      <c r="E237" s="2">
        <v>57</v>
      </c>
      <c r="F237" s="10">
        <v>2</v>
      </c>
      <c r="G237" s="10">
        <v>346</v>
      </c>
      <c r="H237" s="703" t="s">
        <v>92</v>
      </c>
      <c r="I237" s="302">
        <v>2.7614000000000001</v>
      </c>
      <c r="J237" s="302">
        <f t="shared" si="34"/>
        <v>2.7614000000000001</v>
      </c>
      <c r="K237" s="308">
        <v>2.7614000000000001</v>
      </c>
      <c r="L237" s="308"/>
      <c r="M237" s="302">
        <f t="shared" si="36"/>
        <v>1.10456</v>
      </c>
      <c r="N237" s="302">
        <f t="shared" si="37"/>
        <v>1.10456</v>
      </c>
      <c r="O237" s="323"/>
      <c r="P237" s="42"/>
    </row>
    <row r="238" spans="1:16" s="399" customFormat="1" ht="16.899999999999999" customHeight="1" x14ac:dyDescent="0.2">
      <c r="A238" s="2">
        <v>2</v>
      </c>
      <c r="B238" s="696"/>
      <c r="C238" s="2" t="s">
        <v>46</v>
      </c>
      <c r="D238" s="2">
        <v>3</v>
      </c>
      <c r="E238" s="2">
        <v>57</v>
      </c>
      <c r="F238" s="10">
        <v>2</v>
      </c>
      <c r="G238" s="10">
        <v>3</v>
      </c>
      <c r="H238" s="704"/>
      <c r="I238" s="302">
        <v>5.7178000000000004</v>
      </c>
      <c r="J238" s="302">
        <f t="shared" si="34"/>
        <v>5.7178000000000004</v>
      </c>
      <c r="K238" s="308">
        <v>5.7178000000000004</v>
      </c>
      <c r="L238" s="308"/>
      <c r="M238" s="302">
        <f t="shared" si="36"/>
        <v>2.2871200000000003</v>
      </c>
      <c r="N238" s="302">
        <f t="shared" si="37"/>
        <v>2.2871200000000003</v>
      </c>
      <c r="O238" s="323"/>
      <c r="P238" s="42"/>
    </row>
    <row r="239" spans="1:16" s="399" customFormat="1" ht="16.899999999999999" customHeight="1" x14ac:dyDescent="0.2">
      <c r="A239" s="2">
        <v>3</v>
      </c>
      <c r="B239" s="696"/>
      <c r="C239" s="2" t="s">
        <v>47</v>
      </c>
      <c r="D239" s="2">
        <v>7</v>
      </c>
      <c r="E239" s="2">
        <v>55</v>
      </c>
      <c r="F239" s="10">
        <v>6</v>
      </c>
      <c r="G239" s="10">
        <v>4</v>
      </c>
      <c r="H239" s="704"/>
      <c r="I239" s="302">
        <v>2.3538000000000001</v>
      </c>
      <c r="J239" s="302">
        <f t="shared" si="34"/>
        <v>2.3538000000000001</v>
      </c>
      <c r="K239" s="308">
        <v>2.3538000000000001</v>
      </c>
      <c r="L239" s="308"/>
      <c r="M239" s="302">
        <f t="shared" si="36"/>
        <v>0.94152000000000013</v>
      </c>
      <c r="N239" s="302">
        <f t="shared" si="37"/>
        <v>0.94152000000000013</v>
      </c>
      <c r="O239" s="323"/>
      <c r="P239" s="42"/>
    </row>
    <row r="240" spans="1:16" s="399" customFormat="1" ht="16.899999999999999" customHeight="1" x14ac:dyDescent="0.2">
      <c r="A240" s="2">
        <v>4</v>
      </c>
      <c r="B240" s="696"/>
      <c r="C240" s="2" t="s">
        <v>47</v>
      </c>
      <c r="D240" s="2">
        <v>5</v>
      </c>
      <c r="E240" s="2">
        <v>57</v>
      </c>
      <c r="F240" s="10">
        <v>7</v>
      </c>
      <c r="G240" s="10">
        <v>5</v>
      </c>
      <c r="H240" s="704"/>
      <c r="I240" s="302">
        <v>2.6555</v>
      </c>
      <c r="J240" s="302">
        <f t="shared" si="34"/>
        <v>2.6555</v>
      </c>
      <c r="K240" s="308">
        <v>2.6555</v>
      </c>
      <c r="L240" s="308"/>
      <c r="M240" s="302">
        <f t="shared" si="36"/>
        <v>1.0622</v>
      </c>
      <c r="N240" s="302">
        <f t="shared" si="37"/>
        <v>1.0622</v>
      </c>
      <c r="O240" s="323"/>
      <c r="P240" s="42"/>
    </row>
    <row r="241" spans="1:18" s="399" customFormat="1" ht="16.899999999999999" customHeight="1" x14ac:dyDescent="0.2">
      <c r="A241" s="2">
        <v>5</v>
      </c>
      <c r="B241" s="696"/>
      <c r="C241" s="2" t="s">
        <v>46</v>
      </c>
      <c r="D241" s="2">
        <v>5</v>
      </c>
      <c r="E241" s="2">
        <v>57</v>
      </c>
      <c r="F241" s="10">
        <v>7</v>
      </c>
      <c r="G241" s="10">
        <v>6</v>
      </c>
      <c r="H241" s="704"/>
      <c r="I241" s="302">
        <v>0.51910000000000001</v>
      </c>
      <c r="J241" s="302">
        <f t="shared" si="34"/>
        <v>0.51910000000000001</v>
      </c>
      <c r="K241" s="308">
        <v>0.51910000000000001</v>
      </c>
      <c r="L241" s="308"/>
      <c r="M241" s="302">
        <f t="shared" si="36"/>
        <v>0.20764000000000002</v>
      </c>
      <c r="N241" s="302">
        <f t="shared" si="37"/>
        <v>0.20764000000000002</v>
      </c>
      <c r="O241" s="323"/>
      <c r="P241" s="42"/>
    </row>
    <row r="242" spans="1:18" s="399" customFormat="1" ht="16.899999999999999" customHeight="1" x14ac:dyDescent="0.2">
      <c r="A242" s="2">
        <v>6</v>
      </c>
      <c r="B242" s="696"/>
      <c r="C242" s="2" t="s">
        <v>46</v>
      </c>
      <c r="D242" s="2">
        <v>6</v>
      </c>
      <c r="E242" s="2">
        <v>55</v>
      </c>
      <c r="F242" s="10">
        <v>7</v>
      </c>
      <c r="G242" s="10">
        <v>7</v>
      </c>
      <c r="H242" s="704"/>
      <c r="I242" s="302">
        <v>0.53490000000000004</v>
      </c>
      <c r="J242" s="302">
        <f t="shared" si="34"/>
        <v>0.53490000000000004</v>
      </c>
      <c r="K242" s="308">
        <v>0.53490000000000004</v>
      </c>
      <c r="L242" s="308"/>
      <c r="M242" s="302">
        <f t="shared" si="36"/>
        <v>0.21396000000000004</v>
      </c>
      <c r="N242" s="302">
        <f t="shared" si="37"/>
        <v>0.21396000000000004</v>
      </c>
      <c r="O242" s="323"/>
      <c r="P242" s="42"/>
    </row>
    <row r="243" spans="1:18" s="399" customFormat="1" ht="16.899999999999999" customHeight="1" x14ac:dyDescent="0.2">
      <c r="A243" s="2">
        <v>7</v>
      </c>
      <c r="B243" s="696"/>
      <c r="C243" s="2" t="s">
        <v>46</v>
      </c>
      <c r="D243" s="2">
        <v>8</v>
      </c>
      <c r="E243" s="2">
        <v>55</v>
      </c>
      <c r="F243" s="10">
        <v>7</v>
      </c>
      <c r="G243" s="10">
        <v>3</v>
      </c>
      <c r="H243" s="704"/>
      <c r="I243" s="302">
        <v>0.66979999999999995</v>
      </c>
      <c r="J243" s="302">
        <f t="shared" si="34"/>
        <v>0.66979999999999995</v>
      </c>
      <c r="K243" s="308">
        <v>0.66979999999999995</v>
      </c>
      <c r="L243" s="308"/>
      <c r="M243" s="302">
        <f t="shared" si="36"/>
        <v>0.26791999999999999</v>
      </c>
      <c r="N243" s="302">
        <f t="shared" si="37"/>
        <v>0.26791999999999999</v>
      </c>
      <c r="O243" s="323"/>
      <c r="P243" s="42"/>
    </row>
    <row r="244" spans="1:18" s="399" customFormat="1" ht="16.899999999999999" customHeight="1" x14ac:dyDescent="0.2">
      <c r="A244" s="2">
        <v>8</v>
      </c>
      <c r="B244" s="696"/>
      <c r="C244" s="2" t="s">
        <v>49</v>
      </c>
      <c r="D244" s="2">
        <v>7</v>
      </c>
      <c r="E244" s="2">
        <v>55</v>
      </c>
      <c r="F244" s="10">
        <v>7</v>
      </c>
      <c r="G244" s="10">
        <v>3</v>
      </c>
      <c r="H244" s="705"/>
      <c r="I244" s="302">
        <v>2.2854999999999999</v>
      </c>
      <c r="J244" s="302">
        <f t="shared" si="34"/>
        <v>2.2854999999999999</v>
      </c>
      <c r="K244" s="308">
        <v>2.2854999999999999</v>
      </c>
      <c r="L244" s="308"/>
      <c r="M244" s="302">
        <f t="shared" si="36"/>
        <v>0.91420000000000001</v>
      </c>
      <c r="N244" s="302">
        <f t="shared" si="37"/>
        <v>0.91420000000000001</v>
      </c>
      <c r="O244" s="323"/>
      <c r="P244" s="42"/>
    </row>
    <row r="245" spans="1:18" s="399" customFormat="1" ht="16.899999999999999" customHeight="1" x14ac:dyDescent="0.2">
      <c r="A245" s="2">
        <v>9</v>
      </c>
      <c r="B245" s="696"/>
      <c r="C245" s="26">
        <v>1</v>
      </c>
      <c r="D245" s="26">
        <v>4</v>
      </c>
      <c r="E245" s="26">
        <v>57</v>
      </c>
      <c r="F245" s="3">
        <v>2</v>
      </c>
      <c r="G245" s="3">
        <v>554</v>
      </c>
      <c r="H245" s="703" t="s">
        <v>94</v>
      </c>
      <c r="I245" s="302">
        <v>10.932700000000001</v>
      </c>
      <c r="J245" s="302">
        <f t="shared" si="34"/>
        <v>10.932700000000001</v>
      </c>
      <c r="K245" s="308">
        <v>10.932700000000001</v>
      </c>
      <c r="L245" s="308"/>
      <c r="M245" s="302">
        <f t="shared" si="36"/>
        <v>4.3730800000000007</v>
      </c>
      <c r="N245" s="302">
        <f t="shared" si="37"/>
        <v>4.3730800000000007</v>
      </c>
      <c r="O245" s="323"/>
      <c r="P245" s="42"/>
    </row>
    <row r="246" spans="1:18" s="399" customFormat="1" ht="16.899999999999999" customHeight="1" x14ac:dyDescent="0.2">
      <c r="A246" s="2">
        <v>10</v>
      </c>
      <c r="B246" s="696"/>
      <c r="C246" s="26">
        <v>1</v>
      </c>
      <c r="D246" s="26">
        <v>3</v>
      </c>
      <c r="E246" s="26">
        <v>57</v>
      </c>
      <c r="F246" s="3">
        <v>2</v>
      </c>
      <c r="G246" s="3">
        <v>555</v>
      </c>
      <c r="H246" s="704"/>
      <c r="I246" s="302">
        <v>7.0168999999999997</v>
      </c>
      <c r="J246" s="302">
        <f t="shared" si="34"/>
        <v>7.0168999999999997</v>
      </c>
      <c r="K246" s="308">
        <v>7.0168999999999997</v>
      </c>
      <c r="L246" s="308"/>
      <c r="M246" s="302">
        <f t="shared" si="36"/>
        <v>2.8067600000000001</v>
      </c>
      <c r="N246" s="302">
        <f t="shared" si="37"/>
        <v>2.8067600000000001</v>
      </c>
      <c r="O246" s="323"/>
      <c r="P246" s="42"/>
    </row>
    <row r="247" spans="1:18" s="399" customFormat="1" ht="16.899999999999999" customHeight="1" x14ac:dyDescent="0.2">
      <c r="A247" s="2">
        <v>11</v>
      </c>
      <c r="B247" s="696"/>
      <c r="C247" s="26">
        <v>1</v>
      </c>
      <c r="D247" s="26">
        <v>7</v>
      </c>
      <c r="E247" s="26">
        <v>57</v>
      </c>
      <c r="F247" s="3">
        <v>7</v>
      </c>
      <c r="G247" s="3">
        <v>266</v>
      </c>
      <c r="H247" s="704"/>
      <c r="I247" s="302">
        <v>10.5465</v>
      </c>
      <c r="J247" s="302">
        <f t="shared" si="34"/>
        <v>10.5465</v>
      </c>
      <c r="K247" s="308">
        <v>10.5465</v>
      </c>
      <c r="L247" s="308"/>
      <c r="M247" s="302">
        <f t="shared" si="36"/>
        <v>4.2186000000000003</v>
      </c>
      <c r="N247" s="302">
        <f t="shared" si="37"/>
        <v>4.2186000000000003</v>
      </c>
      <c r="O247" s="323"/>
      <c r="P247" s="42"/>
    </row>
    <row r="248" spans="1:18" s="399" customFormat="1" ht="16.899999999999999" customHeight="1" x14ac:dyDescent="0.2">
      <c r="A248" s="2">
        <v>12</v>
      </c>
      <c r="B248" s="696"/>
      <c r="C248" s="26">
        <v>1</v>
      </c>
      <c r="D248" s="3">
        <v>6</v>
      </c>
      <c r="E248" s="3">
        <v>55</v>
      </c>
      <c r="F248" s="3">
        <v>7</v>
      </c>
      <c r="G248" s="3">
        <v>267</v>
      </c>
      <c r="H248" s="704"/>
      <c r="I248" s="302">
        <v>1.7678</v>
      </c>
      <c r="J248" s="302">
        <f t="shared" si="34"/>
        <v>1.7678</v>
      </c>
      <c r="K248" s="308">
        <v>1.7678</v>
      </c>
      <c r="L248" s="308"/>
      <c r="M248" s="302">
        <f t="shared" si="36"/>
        <v>0.70712000000000008</v>
      </c>
      <c r="N248" s="302">
        <f t="shared" si="37"/>
        <v>0.70712000000000008</v>
      </c>
      <c r="O248" s="323"/>
      <c r="P248" s="42"/>
    </row>
    <row r="249" spans="1:18" s="399" customFormat="1" ht="16.899999999999999" customHeight="1" x14ac:dyDescent="0.2">
      <c r="A249" s="2">
        <v>13</v>
      </c>
      <c r="B249" s="696"/>
      <c r="C249" s="9">
        <v>2</v>
      </c>
      <c r="D249" s="11">
        <v>6</v>
      </c>
      <c r="E249" s="11">
        <v>55</v>
      </c>
      <c r="F249" s="11">
        <v>7</v>
      </c>
      <c r="G249" s="9">
        <v>268</v>
      </c>
      <c r="H249" s="704"/>
      <c r="I249" s="314">
        <v>4.3878000000000004</v>
      </c>
      <c r="J249" s="302">
        <f t="shared" si="34"/>
        <v>4.3878000000000004</v>
      </c>
      <c r="K249" s="310">
        <v>4.3878000000000004</v>
      </c>
      <c r="L249" s="310"/>
      <c r="M249" s="302">
        <f t="shared" si="36"/>
        <v>1.7551200000000002</v>
      </c>
      <c r="N249" s="302">
        <f t="shared" si="37"/>
        <v>1.7551200000000002</v>
      </c>
      <c r="O249" s="323"/>
      <c r="P249" s="42"/>
    </row>
    <row r="250" spans="1:18" s="399" customFormat="1" ht="16.899999999999999" customHeight="1" x14ac:dyDescent="0.2">
      <c r="A250" s="2">
        <v>14</v>
      </c>
      <c r="B250" s="697"/>
      <c r="C250" s="9">
        <v>3</v>
      </c>
      <c r="D250" s="11">
        <v>6</v>
      </c>
      <c r="E250" s="11">
        <v>55</v>
      </c>
      <c r="F250" s="11">
        <v>7</v>
      </c>
      <c r="G250" s="9">
        <v>269</v>
      </c>
      <c r="H250" s="705"/>
      <c r="I250" s="314">
        <v>0.95750000000000002</v>
      </c>
      <c r="J250" s="302">
        <f t="shared" si="34"/>
        <v>0.95750000000000002</v>
      </c>
      <c r="K250" s="310">
        <v>0.95750000000000002</v>
      </c>
      <c r="L250" s="310"/>
      <c r="M250" s="302">
        <f t="shared" si="36"/>
        <v>0.38300000000000001</v>
      </c>
      <c r="N250" s="302">
        <f t="shared" si="37"/>
        <v>0.38300000000000001</v>
      </c>
      <c r="O250" s="323"/>
      <c r="P250" s="42"/>
    </row>
    <row r="251" spans="1:18" s="399" customFormat="1" ht="16.899999999999999" customHeight="1" x14ac:dyDescent="0.2">
      <c r="A251" s="76" t="s">
        <v>31</v>
      </c>
      <c r="B251" s="196" t="s">
        <v>95</v>
      </c>
      <c r="C251" s="83"/>
      <c r="D251" s="83"/>
      <c r="E251" s="83"/>
      <c r="F251" s="84"/>
      <c r="G251" s="84"/>
      <c r="H251" s="85"/>
      <c r="I251" s="297">
        <f>SUM(I252:I264)</f>
        <v>40.671599999999998</v>
      </c>
      <c r="J251" s="297">
        <f t="shared" si="34"/>
        <v>40.671599999999998</v>
      </c>
      <c r="K251" s="297">
        <f t="shared" ref="K251:L251" si="40">SUM(K252:K264)</f>
        <v>40.671599999999998</v>
      </c>
      <c r="L251" s="297">
        <f t="shared" si="40"/>
        <v>0</v>
      </c>
      <c r="M251" s="297">
        <f t="shared" si="36"/>
        <v>16.268640000000001</v>
      </c>
      <c r="N251" s="302">
        <f t="shared" si="37"/>
        <v>16.268640000000001</v>
      </c>
      <c r="O251" s="323"/>
      <c r="P251" s="4"/>
    </row>
    <row r="252" spans="1:18" s="399" customFormat="1" ht="16.899999999999999" customHeight="1" x14ac:dyDescent="0.2">
      <c r="A252" s="2">
        <v>1</v>
      </c>
      <c r="B252" s="695" t="s">
        <v>96</v>
      </c>
      <c r="C252" s="87" t="s">
        <v>46</v>
      </c>
      <c r="D252" s="112">
        <v>1</v>
      </c>
      <c r="E252" s="112">
        <v>55</v>
      </c>
      <c r="F252" s="3">
        <v>1</v>
      </c>
      <c r="G252" s="3">
        <v>346</v>
      </c>
      <c r="H252" s="703" t="s">
        <v>92</v>
      </c>
      <c r="I252" s="302">
        <v>3.4297</v>
      </c>
      <c r="J252" s="302">
        <f t="shared" si="34"/>
        <v>3.4297</v>
      </c>
      <c r="K252" s="308">
        <v>3.4297</v>
      </c>
      <c r="L252" s="308"/>
      <c r="M252" s="302">
        <f t="shared" si="36"/>
        <v>1.37188</v>
      </c>
      <c r="N252" s="302">
        <f t="shared" si="37"/>
        <v>1.37188</v>
      </c>
      <c r="O252" s="323"/>
      <c r="P252" s="42"/>
    </row>
    <row r="253" spans="1:18" s="399" customFormat="1" ht="16.899999999999999" customHeight="1" x14ac:dyDescent="0.2">
      <c r="A253" s="2">
        <v>2</v>
      </c>
      <c r="B253" s="696"/>
      <c r="C253" s="89" t="s">
        <v>46</v>
      </c>
      <c r="D253" s="91">
        <v>4</v>
      </c>
      <c r="E253" s="112">
        <v>55</v>
      </c>
      <c r="F253" s="3">
        <v>6</v>
      </c>
      <c r="G253" s="3">
        <v>3</v>
      </c>
      <c r="H253" s="704"/>
      <c r="I253" s="302">
        <v>1.0261</v>
      </c>
      <c r="J253" s="302">
        <f t="shared" si="34"/>
        <v>1.0261</v>
      </c>
      <c r="K253" s="308">
        <v>1.0261</v>
      </c>
      <c r="L253" s="308"/>
      <c r="M253" s="302">
        <f t="shared" si="36"/>
        <v>0.41044000000000003</v>
      </c>
      <c r="N253" s="302">
        <f t="shared" si="37"/>
        <v>0.41044000000000003</v>
      </c>
      <c r="O253" s="323"/>
      <c r="P253" s="42"/>
      <c r="R253" s="176"/>
    </row>
    <row r="254" spans="1:18" s="399" customFormat="1" ht="16.899999999999999" customHeight="1" x14ac:dyDescent="0.2">
      <c r="A254" s="2">
        <v>3</v>
      </c>
      <c r="B254" s="696"/>
      <c r="C254" s="89" t="s">
        <v>47</v>
      </c>
      <c r="D254" s="91">
        <v>4</v>
      </c>
      <c r="E254" s="112">
        <v>55</v>
      </c>
      <c r="F254" s="3">
        <v>6</v>
      </c>
      <c r="G254" s="3">
        <v>4</v>
      </c>
      <c r="H254" s="704"/>
      <c r="I254" s="302">
        <v>4.8113999999999999</v>
      </c>
      <c r="J254" s="302">
        <f t="shared" si="34"/>
        <v>4.8113999999999999</v>
      </c>
      <c r="K254" s="308">
        <v>4.8113999999999999</v>
      </c>
      <c r="L254" s="308"/>
      <c r="M254" s="302">
        <f t="shared" si="36"/>
        <v>1.92456</v>
      </c>
      <c r="N254" s="302">
        <f t="shared" si="37"/>
        <v>1.92456</v>
      </c>
      <c r="O254" s="323"/>
      <c r="P254" s="42"/>
      <c r="R254" s="176"/>
    </row>
    <row r="255" spans="1:18" s="399" customFormat="1" ht="16.899999999999999" customHeight="1" x14ac:dyDescent="0.2">
      <c r="A255" s="2">
        <v>4</v>
      </c>
      <c r="B255" s="696"/>
      <c r="C255" s="89" t="s">
        <v>49</v>
      </c>
      <c r="D255" s="91">
        <v>5</v>
      </c>
      <c r="E255" s="112">
        <v>55</v>
      </c>
      <c r="F255" s="3">
        <v>6</v>
      </c>
      <c r="G255" s="3">
        <v>5</v>
      </c>
      <c r="H255" s="704"/>
      <c r="I255" s="302">
        <v>2.7698</v>
      </c>
      <c r="J255" s="302">
        <f t="shared" si="34"/>
        <v>2.7698</v>
      </c>
      <c r="K255" s="308">
        <v>2.7698</v>
      </c>
      <c r="L255" s="308"/>
      <c r="M255" s="302">
        <f t="shared" si="36"/>
        <v>1.10792</v>
      </c>
      <c r="N255" s="302">
        <f t="shared" si="37"/>
        <v>1.10792</v>
      </c>
      <c r="O255" s="323"/>
      <c r="P255" s="42"/>
      <c r="R255" s="176"/>
    </row>
    <row r="256" spans="1:18" s="399" customFormat="1" ht="16.899999999999999" customHeight="1" x14ac:dyDescent="0.2">
      <c r="A256" s="2">
        <v>5</v>
      </c>
      <c r="B256" s="696"/>
      <c r="C256" s="89" t="s">
        <v>47</v>
      </c>
      <c r="D256" s="91">
        <v>5</v>
      </c>
      <c r="E256" s="112">
        <v>55</v>
      </c>
      <c r="F256" s="3">
        <v>6</v>
      </c>
      <c r="G256" s="3">
        <v>6</v>
      </c>
      <c r="H256" s="704"/>
      <c r="I256" s="302">
        <v>0.998</v>
      </c>
      <c r="J256" s="302">
        <f t="shared" si="34"/>
        <v>0.998</v>
      </c>
      <c r="K256" s="308">
        <v>0.998</v>
      </c>
      <c r="L256" s="308"/>
      <c r="M256" s="302">
        <f t="shared" si="36"/>
        <v>0.3992</v>
      </c>
      <c r="N256" s="302">
        <f t="shared" si="37"/>
        <v>0.3992</v>
      </c>
      <c r="O256" s="323"/>
      <c r="P256" s="42"/>
      <c r="R256" s="176"/>
    </row>
    <row r="257" spans="1:18" s="399" customFormat="1" ht="16.899999999999999" customHeight="1" x14ac:dyDescent="0.2">
      <c r="A257" s="2">
        <v>6</v>
      </c>
      <c r="B257" s="696"/>
      <c r="C257" s="89" t="s">
        <v>46</v>
      </c>
      <c r="D257" s="91">
        <v>7</v>
      </c>
      <c r="E257" s="112">
        <v>55</v>
      </c>
      <c r="F257" s="3">
        <v>6</v>
      </c>
      <c r="G257" s="3">
        <v>7</v>
      </c>
      <c r="H257" s="704"/>
      <c r="I257" s="302">
        <v>3.5666000000000002</v>
      </c>
      <c r="J257" s="302">
        <f t="shared" si="34"/>
        <v>3.5666000000000002</v>
      </c>
      <c r="K257" s="308">
        <v>3.5666000000000002</v>
      </c>
      <c r="L257" s="308"/>
      <c r="M257" s="302">
        <f t="shared" si="36"/>
        <v>1.4266400000000001</v>
      </c>
      <c r="N257" s="302">
        <f t="shared" si="37"/>
        <v>1.4266400000000001</v>
      </c>
      <c r="O257" s="323"/>
      <c r="P257" s="42"/>
      <c r="R257" s="176"/>
    </row>
    <row r="258" spans="1:18" s="399" customFormat="1" ht="16.899999999999999" customHeight="1" x14ac:dyDescent="0.2">
      <c r="A258" s="2">
        <v>7</v>
      </c>
      <c r="B258" s="696"/>
      <c r="C258" s="91" t="s">
        <v>46</v>
      </c>
      <c r="D258" s="91">
        <v>7</v>
      </c>
      <c r="E258" s="112">
        <v>55</v>
      </c>
      <c r="F258" s="3">
        <v>6</v>
      </c>
      <c r="G258" s="3">
        <v>8</v>
      </c>
      <c r="H258" s="705"/>
      <c r="I258" s="302">
        <v>2.9388999999999998</v>
      </c>
      <c r="J258" s="302">
        <f t="shared" si="34"/>
        <v>2.9388999999999998</v>
      </c>
      <c r="K258" s="308">
        <v>2.9388999999999998</v>
      </c>
      <c r="L258" s="308"/>
      <c r="M258" s="302">
        <f t="shared" si="36"/>
        <v>1.1755599999999999</v>
      </c>
      <c r="N258" s="302">
        <f t="shared" si="37"/>
        <v>1.1755599999999999</v>
      </c>
      <c r="O258" s="323"/>
      <c r="P258" s="42"/>
      <c r="R258" s="176"/>
    </row>
    <row r="259" spans="1:18" s="399" customFormat="1" ht="16.899999999999999" customHeight="1" x14ac:dyDescent="0.2">
      <c r="A259" s="113">
        <v>8</v>
      </c>
      <c r="B259" s="696"/>
      <c r="C259" s="114">
        <v>1</v>
      </c>
      <c r="D259" s="114">
        <v>4</v>
      </c>
      <c r="E259" s="114">
        <v>55</v>
      </c>
      <c r="F259" s="11">
        <v>4</v>
      </c>
      <c r="G259" s="11">
        <v>62</v>
      </c>
      <c r="H259" s="718" t="s">
        <v>97</v>
      </c>
      <c r="I259" s="314">
        <v>1.2435</v>
      </c>
      <c r="J259" s="302">
        <f t="shared" si="34"/>
        <v>1.2435</v>
      </c>
      <c r="K259" s="310">
        <v>1.2435</v>
      </c>
      <c r="L259" s="310"/>
      <c r="M259" s="302">
        <f t="shared" si="36"/>
        <v>0.49740000000000006</v>
      </c>
      <c r="N259" s="302">
        <f t="shared" si="37"/>
        <v>0.49740000000000006</v>
      </c>
      <c r="O259" s="323"/>
      <c r="P259" s="42"/>
      <c r="R259" s="176"/>
    </row>
    <row r="260" spans="1:18" s="399" customFormat="1" ht="16.899999999999999" customHeight="1" x14ac:dyDescent="0.2">
      <c r="A260" s="113">
        <v>9</v>
      </c>
      <c r="B260" s="696"/>
      <c r="C260" s="114">
        <v>1</v>
      </c>
      <c r="D260" s="114">
        <v>5</v>
      </c>
      <c r="E260" s="114">
        <v>55</v>
      </c>
      <c r="F260" s="11">
        <v>6</v>
      </c>
      <c r="G260" s="11">
        <v>63</v>
      </c>
      <c r="H260" s="687"/>
      <c r="I260" s="314">
        <v>4.3282999999999996</v>
      </c>
      <c r="J260" s="302">
        <f t="shared" si="34"/>
        <v>4.3282999999999996</v>
      </c>
      <c r="K260" s="310">
        <v>4.3282999999999996</v>
      </c>
      <c r="L260" s="310"/>
      <c r="M260" s="302">
        <f t="shared" si="36"/>
        <v>1.73132</v>
      </c>
      <c r="N260" s="302">
        <f t="shared" si="37"/>
        <v>1.73132</v>
      </c>
      <c r="O260" s="323"/>
      <c r="P260" s="42"/>
      <c r="R260" s="176"/>
    </row>
    <row r="261" spans="1:18" s="399" customFormat="1" ht="16.899999999999999" customHeight="1" x14ac:dyDescent="0.2">
      <c r="A261" s="2">
        <v>10</v>
      </c>
      <c r="B261" s="696"/>
      <c r="C261" s="114">
        <v>1</v>
      </c>
      <c r="D261" s="92">
        <v>7</v>
      </c>
      <c r="E261" s="114">
        <v>55</v>
      </c>
      <c r="F261" s="3">
        <v>6</v>
      </c>
      <c r="G261" s="3">
        <v>64</v>
      </c>
      <c r="H261" s="703" t="s">
        <v>17</v>
      </c>
      <c r="I261" s="302">
        <v>2.8952</v>
      </c>
      <c r="J261" s="302">
        <f t="shared" si="34"/>
        <v>2.8952</v>
      </c>
      <c r="K261" s="308">
        <v>2.8952</v>
      </c>
      <c r="L261" s="308"/>
      <c r="M261" s="302">
        <f t="shared" si="36"/>
        <v>1.15808</v>
      </c>
      <c r="N261" s="302">
        <f t="shared" si="37"/>
        <v>1.15808</v>
      </c>
      <c r="O261" s="323"/>
      <c r="P261" s="42"/>
      <c r="R261" s="176"/>
    </row>
    <row r="262" spans="1:18" s="399" customFormat="1" ht="16.899999999999999" customHeight="1" x14ac:dyDescent="0.2">
      <c r="A262" s="2">
        <v>11</v>
      </c>
      <c r="B262" s="696"/>
      <c r="C262" s="93" t="s">
        <v>11</v>
      </c>
      <c r="D262" s="92">
        <v>5</v>
      </c>
      <c r="E262" s="114">
        <v>55</v>
      </c>
      <c r="F262" s="3">
        <v>6</v>
      </c>
      <c r="G262" s="3">
        <v>65</v>
      </c>
      <c r="H262" s="704"/>
      <c r="I262" s="302">
        <v>0.74509999999999998</v>
      </c>
      <c r="J262" s="302">
        <f t="shared" si="34"/>
        <v>0.74509999999999998</v>
      </c>
      <c r="K262" s="308">
        <v>0.74509999999999998</v>
      </c>
      <c r="L262" s="308"/>
      <c r="M262" s="302">
        <f t="shared" si="36"/>
        <v>0.29804000000000003</v>
      </c>
      <c r="N262" s="302">
        <f t="shared" si="37"/>
        <v>0.29804000000000003</v>
      </c>
      <c r="O262" s="323"/>
      <c r="P262" s="42"/>
      <c r="R262" s="176"/>
    </row>
    <row r="263" spans="1:18" s="399" customFormat="1" ht="16.899999999999999" customHeight="1" x14ac:dyDescent="0.2">
      <c r="A263" s="2">
        <v>12</v>
      </c>
      <c r="B263" s="696"/>
      <c r="C263" s="92">
        <v>2</v>
      </c>
      <c r="D263" s="92">
        <v>7</v>
      </c>
      <c r="E263" s="114">
        <v>55</v>
      </c>
      <c r="F263" s="3">
        <v>6</v>
      </c>
      <c r="G263" s="3">
        <v>65</v>
      </c>
      <c r="H263" s="704"/>
      <c r="I263" s="302">
        <v>1.3721000000000001</v>
      </c>
      <c r="J263" s="302">
        <f t="shared" si="34"/>
        <v>1.3721000000000001</v>
      </c>
      <c r="K263" s="308">
        <v>1.3721000000000001</v>
      </c>
      <c r="L263" s="308"/>
      <c r="M263" s="302">
        <f t="shared" si="36"/>
        <v>0.54884000000000011</v>
      </c>
      <c r="N263" s="302">
        <f t="shared" si="37"/>
        <v>0.54884000000000011</v>
      </c>
      <c r="O263" s="323"/>
      <c r="P263" s="42"/>
      <c r="R263" s="176"/>
    </row>
    <row r="264" spans="1:18" s="399" customFormat="1" ht="16.899999999999999" customHeight="1" x14ac:dyDescent="0.2">
      <c r="A264" s="2">
        <v>13</v>
      </c>
      <c r="B264" s="696"/>
      <c r="C264" s="92">
        <v>2</v>
      </c>
      <c r="D264" s="92">
        <v>4</v>
      </c>
      <c r="E264" s="114">
        <v>55</v>
      </c>
      <c r="F264" s="3">
        <v>6</v>
      </c>
      <c r="G264" s="3">
        <v>66</v>
      </c>
      <c r="H264" s="705"/>
      <c r="I264" s="302">
        <v>10.546900000000001</v>
      </c>
      <c r="J264" s="302">
        <f t="shared" si="34"/>
        <v>10.546900000000001</v>
      </c>
      <c r="K264" s="308">
        <v>10.546900000000001</v>
      </c>
      <c r="L264" s="308"/>
      <c r="M264" s="302">
        <f t="shared" si="36"/>
        <v>4.2187600000000005</v>
      </c>
      <c r="N264" s="302">
        <f t="shared" si="37"/>
        <v>4.2187600000000005</v>
      </c>
      <c r="O264" s="323"/>
      <c r="P264" s="42"/>
      <c r="R264" s="176"/>
    </row>
    <row r="265" spans="1:18" s="399" customFormat="1" ht="16.899999999999999" customHeight="1" x14ac:dyDescent="0.2">
      <c r="A265" s="403" t="s">
        <v>32</v>
      </c>
      <c r="B265" s="403" t="s">
        <v>98</v>
      </c>
      <c r="C265" s="115"/>
      <c r="D265" s="115"/>
      <c r="E265" s="115"/>
      <c r="F265" s="404"/>
      <c r="G265" s="404"/>
      <c r="H265" s="115"/>
      <c r="I265" s="316">
        <f>SUM(I266:I268)</f>
        <v>7.5190999999999999</v>
      </c>
      <c r="J265" s="297">
        <f t="shared" si="34"/>
        <v>1.25</v>
      </c>
      <c r="K265" s="316">
        <f t="shared" ref="K265:L265" si="41">SUM(K266:K268)</f>
        <v>1.25</v>
      </c>
      <c r="L265" s="316">
        <f t="shared" si="41"/>
        <v>0</v>
      </c>
      <c r="M265" s="297">
        <f t="shared" si="36"/>
        <v>0.5</v>
      </c>
      <c r="N265" s="302">
        <f t="shared" si="37"/>
        <v>0.5</v>
      </c>
      <c r="O265" s="323"/>
      <c r="P265" s="100"/>
    </row>
    <row r="266" spans="1:18" ht="16.899999999999999" customHeight="1" x14ac:dyDescent="0.2">
      <c r="A266" s="60">
        <v>1</v>
      </c>
      <c r="B266" s="718" t="s">
        <v>99</v>
      </c>
      <c r="C266" s="9" t="s">
        <v>46</v>
      </c>
      <c r="D266" s="9">
        <v>5</v>
      </c>
      <c r="E266" s="9">
        <v>57</v>
      </c>
      <c r="F266" s="11">
        <v>9</v>
      </c>
      <c r="G266" s="11">
        <v>123</v>
      </c>
      <c r="H266" s="709" t="s">
        <v>92</v>
      </c>
      <c r="I266" s="326">
        <v>1.6668000000000001</v>
      </c>
      <c r="J266" s="300">
        <f t="shared" si="34"/>
        <v>0.69399999999999995</v>
      </c>
      <c r="K266" s="327">
        <v>0.69399999999999995</v>
      </c>
      <c r="L266" s="327"/>
      <c r="M266" s="300">
        <f t="shared" si="36"/>
        <v>0.27760000000000001</v>
      </c>
      <c r="N266" s="300">
        <f t="shared" si="37"/>
        <v>0.27760000000000001</v>
      </c>
      <c r="O266" s="325"/>
      <c r="P266" s="230"/>
    </row>
    <row r="267" spans="1:18" ht="16.899999999999999" customHeight="1" x14ac:dyDescent="0.2">
      <c r="A267" s="60">
        <v>2</v>
      </c>
      <c r="B267" s="719"/>
      <c r="C267" s="9" t="s">
        <v>46</v>
      </c>
      <c r="D267" s="9">
        <v>10</v>
      </c>
      <c r="E267" s="9">
        <v>61</v>
      </c>
      <c r="F267" s="11">
        <v>9</v>
      </c>
      <c r="G267" s="11">
        <v>126</v>
      </c>
      <c r="H267" s="710"/>
      <c r="I267" s="326">
        <v>3.3896999999999999</v>
      </c>
      <c r="J267" s="300">
        <f t="shared" si="34"/>
        <v>0.55600000000000005</v>
      </c>
      <c r="K267" s="327">
        <v>0.55600000000000005</v>
      </c>
      <c r="L267" s="327"/>
      <c r="M267" s="300">
        <f t="shared" si="36"/>
        <v>0.22240000000000004</v>
      </c>
      <c r="N267" s="300">
        <f t="shared" si="37"/>
        <v>0.22240000000000004</v>
      </c>
      <c r="O267" s="325"/>
      <c r="P267" s="230"/>
    </row>
    <row r="268" spans="1:18" ht="16.899999999999999" customHeight="1" x14ac:dyDescent="0.2">
      <c r="A268" s="60">
        <v>3</v>
      </c>
      <c r="B268" s="719"/>
      <c r="C268" s="9" t="s">
        <v>46</v>
      </c>
      <c r="D268" s="9">
        <v>5</v>
      </c>
      <c r="E268" s="9">
        <v>57</v>
      </c>
      <c r="F268" s="11">
        <v>10</v>
      </c>
      <c r="G268" s="11">
        <v>32</v>
      </c>
      <c r="H268" s="711"/>
      <c r="I268" s="326">
        <v>2.4626000000000001</v>
      </c>
      <c r="J268" s="300">
        <f t="shared" si="34"/>
        <v>0</v>
      </c>
      <c r="K268" s="327">
        <v>0</v>
      </c>
      <c r="L268" s="327"/>
      <c r="M268" s="300">
        <f t="shared" si="36"/>
        <v>0</v>
      </c>
      <c r="N268" s="300">
        <f t="shared" si="37"/>
        <v>0</v>
      </c>
      <c r="O268" s="325"/>
      <c r="P268" s="230"/>
    </row>
    <row r="269" spans="1:18" ht="16.899999999999999" customHeight="1" x14ac:dyDescent="0.2">
      <c r="A269" s="58" t="s">
        <v>33</v>
      </c>
      <c r="B269" s="58" t="s">
        <v>100</v>
      </c>
      <c r="C269" s="220"/>
      <c r="D269" s="220"/>
      <c r="E269" s="220"/>
      <c r="F269" s="412"/>
      <c r="G269" s="412"/>
      <c r="H269" s="220"/>
      <c r="I269" s="413">
        <f>SUM(I270:I278)</f>
        <v>50.88</v>
      </c>
      <c r="J269" s="287">
        <f t="shared" si="34"/>
        <v>41.059799999999996</v>
      </c>
      <c r="K269" s="413">
        <f t="shared" ref="K269:L269" si="42">SUM(K270:K278)</f>
        <v>41.059799999999996</v>
      </c>
      <c r="L269" s="413">
        <f t="shared" si="42"/>
        <v>0</v>
      </c>
      <c r="M269" s="287">
        <f t="shared" si="36"/>
        <v>16.423919999999999</v>
      </c>
      <c r="N269" s="300">
        <f t="shared" si="37"/>
        <v>16.423919999999999</v>
      </c>
      <c r="O269" s="325"/>
      <c r="P269" s="58"/>
    </row>
    <row r="270" spans="1:18" ht="16.899999999999999" customHeight="1" x14ac:dyDescent="0.2">
      <c r="A270" s="60">
        <v>1</v>
      </c>
      <c r="B270" s="718" t="s">
        <v>101</v>
      </c>
      <c r="C270" s="60">
        <v>3</v>
      </c>
      <c r="D270" s="60" t="s">
        <v>9</v>
      </c>
      <c r="E270" s="60" t="s">
        <v>27</v>
      </c>
      <c r="F270" s="11">
        <v>6</v>
      </c>
      <c r="G270" s="11">
        <v>90</v>
      </c>
      <c r="H270" s="718" t="s">
        <v>92</v>
      </c>
      <c r="I270" s="314">
        <v>9.0477000000000007</v>
      </c>
      <c r="J270" s="300">
        <f t="shared" si="34"/>
        <v>9.0477000000000007</v>
      </c>
      <c r="K270" s="310">
        <v>9.0477000000000007</v>
      </c>
      <c r="L270" s="310"/>
      <c r="M270" s="300">
        <f t="shared" si="36"/>
        <v>3.6190800000000003</v>
      </c>
      <c r="N270" s="300">
        <f t="shared" si="37"/>
        <v>3.6190800000000003</v>
      </c>
      <c r="O270" s="325"/>
      <c r="P270" s="231"/>
    </row>
    <row r="271" spans="1:18" ht="16.899999999999999" customHeight="1" x14ac:dyDescent="0.2">
      <c r="A271" s="60">
        <v>2</v>
      </c>
      <c r="B271" s="719"/>
      <c r="C271" s="60">
        <v>2</v>
      </c>
      <c r="D271" s="60" t="s">
        <v>9</v>
      </c>
      <c r="E271" s="60" t="s">
        <v>27</v>
      </c>
      <c r="F271" s="11">
        <v>6</v>
      </c>
      <c r="G271" s="11">
        <v>91</v>
      </c>
      <c r="H271" s="719"/>
      <c r="I271" s="314">
        <v>2.9883999999999999</v>
      </c>
      <c r="J271" s="300">
        <f t="shared" si="34"/>
        <v>1.6850000000000001</v>
      </c>
      <c r="K271" s="310">
        <v>1.6850000000000001</v>
      </c>
      <c r="L271" s="310"/>
      <c r="M271" s="300">
        <f t="shared" si="36"/>
        <v>0.67400000000000004</v>
      </c>
      <c r="N271" s="300">
        <f t="shared" si="37"/>
        <v>0.67400000000000004</v>
      </c>
      <c r="O271" s="325"/>
      <c r="P271" s="231"/>
    </row>
    <row r="272" spans="1:18" ht="16.899999999999999" customHeight="1" x14ac:dyDescent="0.2">
      <c r="A272" s="60">
        <v>3</v>
      </c>
      <c r="B272" s="719"/>
      <c r="C272" s="60">
        <v>4</v>
      </c>
      <c r="D272" s="60" t="s">
        <v>9</v>
      </c>
      <c r="E272" s="60" t="s">
        <v>27</v>
      </c>
      <c r="F272" s="11">
        <v>6</v>
      </c>
      <c r="G272" s="11">
        <v>92</v>
      </c>
      <c r="H272" s="719"/>
      <c r="I272" s="314">
        <v>3.4548999999999999</v>
      </c>
      <c r="J272" s="300">
        <f t="shared" si="34"/>
        <v>3.4548999999999999</v>
      </c>
      <c r="K272" s="310">
        <v>3.4548999999999999</v>
      </c>
      <c r="L272" s="310"/>
      <c r="M272" s="300">
        <f t="shared" si="36"/>
        <v>1.3819600000000001</v>
      </c>
      <c r="N272" s="300">
        <f t="shared" si="37"/>
        <v>1.3819600000000001</v>
      </c>
      <c r="O272" s="325"/>
      <c r="P272" s="231"/>
    </row>
    <row r="273" spans="1:16" ht="16.899999999999999" customHeight="1" x14ac:dyDescent="0.2">
      <c r="A273" s="60">
        <v>4</v>
      </c>
      <c r="B273" s="719"/>
      <c r="C273" s="60" t="s">
        <v>9</v>
      </c>
      <c r="D273" s="60" t="s">
        <v>11</v>
      </c>
      <c r="E273" s="60" t="s">
        <v>27</v>
      </c>
      <c r="F273" s="11">
        <v>6</v>
      </c>
      <c r="G273" s="11">
        <v>98</v>
      </c>
      <c r="H273" s="719"/>
      <c r="I273" s="314">
        <v>1.5965</v>
      </c>
      <c r="J273" s="300">
        <f t="shared" si="34"/>
        <v>1.5965</v>
      </c>
      <c r="K273" s="310">
        <v>1.5965</v>
      </c>
      <c r="L273" s="310"/>
      <c r="M273" s="300">
        <f t="shared" si="36"/>
        <v>0.63860000000000006</v>
      </c>
      <c r="N273" s="300">
        <f t="shared" si="37"/>
        <v>0.63860000000000006</v>
      </c>
      <c r="O273" s="325"/>
      <c r="P273" s="231"/>
    </row>
    <row r="274" spans="1:16" ht="16.899999999999999" customHeight="1" x14ac:dyDescent="0.2">
      <c r="A274" s="60">
        <v>5</v>
      </c>
      <c r="B274" s="719"/>
      <c r="C274" s="60">
        <v>5</v>
      </c>
      <c r="D274" s="60" t="s">
        <v>9</v>
      </c>
      <c r="E274" s="60" t="s">
        <v>27</v>
      </c>
      <c r="F274" s="11">
        <v>6</v>
      </c>
      <c r="G274" s="11">
        <v>99</v>
      </c>
      <c r="H274" s="687"/>
      <c r="I274" s="314">
        <v>5.8788</v>
      </c>
      <c r="J274" s="300">
        <f t="shared" si="34"/>
        <v>1.6259999999999999</v>
      </c>
      <c r="K274" s="406">
        <v>1.6259999999999999</v>
      </c>
      <c r="L274" s="406"/>
      <c r="M274" s="300">
        <f t="shared" si="36"/>
        <v>0.65039999999999998</v>
      </c>
      <c r="N274" s="300">
        <f t="shared" si="37"/>
        <v>0.65039999999999998</v>
      </c>
      <c r="O274" s="325"/>
      <c r="P274" s="231"/>
    </row>
    <row r="275" spans="1:16" ht="16.899999999999999" customHeight="1" x14ac:dyDescent="0.2">
      <c r="A275" s="60">
        <v>6</v>
      </c>
      <c r="B275" s="719"/>
      <c r="C275" s="60">
        <v>1</v>
      </c>
      <c r="D275" s="60" t="s">
        <v>9</v>
      </c>
      <c r="E275" s="60">
        <v>60</v>
      </c>
      <c r="F275" s="11">
        <v>8</v>
      </c>
      <c r="G275" s="11">
        <v>214</v>
      </c>
      <c r="H275" s="224" t="s">
        <v>102</v>
      </c>
      <c r="I275" s="314">
        <v>4.484</v>
      </c>
      <c r="J275" s="300">
        <f t="shared" si="34"/>
        <v>4.484</v>
      </c>
      <c r="K275" s="310">
        <v>4.484</v>
      </c>
      <c r="L275" s="310"/>
      <c r="M275" s="300">
        <f t="shared" si="36"/>
        <v>1.7936000000000001</v>
      </c>
      <c r="N275" s="300">
        <f t="shared" si="37"/>
        <v>1.7936000000000001</v>
      </c>
      <c r="O275" s="325"/>
      <c r="P275" s="231"/>
    </row>
    <row r="276" spans="1:16" ht="16.899999999999999" customHeight="1" x14ac:dyDescent="0.2">
      <c r="A276" s="60">
        <v>7</v>
      </c>
      <c r="B276" s="719"/>
      <c r="C276" s="60"/>
      <c r="D276" s="60"/>
      <c r="E276" s="60">
        <v>60</v>
      </c>
      <c r="F276" s="11">
        <v>8</v>
      </c>
      <c r="G276" s="11">
        <v>165</v>
      </c>
      <c r="H276" s="718" t="s">
        <v>103</v>
      </c>
      <c r="I276" s="314">
        <v>5.2398999999999996</v>
      </c>
      <c r="J276" s="300">
        <f t="shared" si="34"/>
        <v>5.2398999999999996</v>
      </c>
      <c r="K276" s="310">
        <v>5.2398999999999996</v>
      </c>
      <c r="L276" s="310"/>
      <c r="M276" s="300">
        <f t="shared" si="36"/>
        <v>2.0959599999999998</v>
      </c>
      <c r="N276" s="300">
        <f t="shared" si="37"/>
        <v>2.0959599999999998</v>
      </c>
      <c r="O276" s="325"/>
      <c r="P276" s="231"/>
    </row>
    <row r="277" spans="1:16" ht="16.899999999999999" customHeight="1" x14ac:dyDescent="0.2">
      <c r="A277" s="60">
        <v>8</v>
      </c>
      <c r="B277" s="719"/>
      <c r="C277" s="60"/>
      <c r="D277" s="60"/>
      <c r="E277" s="60">
        <v>61</v>
      </c>
      <c r="F277" s="11">
        <v>8</v>
      </c>
      <c r="G277" s="11">
        <v>166</v>
      </c>
      <c r="H277" s="719"/>
      <c r="I277" s="314">
        <v>5.2027999999999999</v>
      </c>
      <c r="J277" s="300">
        <f t="shared" si="34"/>
        <v>5.2027999999999999</v>
      </c>
      <c r="K277" s="310">
        <v>5.2027999999999999</v>
      </c>
      <c r="L277" s="310"/>
      <c r="M277" s="300">
        <f t="shared" si="36"/>
        <v>2.0811199999999999</v>
      </c>
      <c r="N277" s="300">
        <f t="shared" si="37"/>
        <v>2.0811199999999999</v>
      </c>
      <c r="O277" s="325"/>
      <c r="P277" s="231"/>
    </row>
    <row r="278" spans="1:16" ht="16.899999999999999" customHeight="1" x14ac:dyDescent="0.2">
      <c r="A278" s="60">
        <v>9</v>
      </c>
      <c r="B278" s="687"/>
      <c r="C278" s="95" t="s">
        <v>46</v>
      </c>
      <c r="D278" s="96">
        <v>5</v>
      </c>
      <c r="E278" s="60">
        <v>61</v>
      </c>
      <c r="F278" s="11">
        <v>8</v>
      </c>
      <c r="G278" s="11">
        <v>125</v>
      </c>
      <c r="H278" s="687"/>
      <c r="I278" s="314">
        <v>12.987</v>
      </c>
      <c r="J278" s="300">
        <f t="shared" si="34"/>
        <v>8.7230000000000008</v>
      </c>
      <c r="K278" s="315">
        <v>8.7230000000000008</v>
      </c>
      <c r="L278" s="315"/>
      <c r="M278" s="300">
        <f t="shared" si="36"/>
        <v>3.4892000000000003</v>
      </c>
      <c r="N278" s="300">
        <f t="shared" si="37"/>
        <v>3.4892000000000003</v>
      </c>
      <c r="O278" s="325"/>
      <c r="P278" s="232"/>
    </row>
    <row r="279" spans="1:16" ht="16.899999999999999" customHeight="1" x14ac:dyDescent="0.2">
      <c r="A279" s="58" t="s">
        <v>104</v>
      </c>
      <c r="B279" s="58" t="s">
        <v>105</v>
      </c>
      <c r="C279" s="220"/>
      <c r="D279" s="220"/>
      <c r="E279" s="220"/>
      <c r="F279" s="412"/>
      <c r="G279" s="412"/>
      <c r="H279" s="220"/>
      <c r="I279" s="413">
        <f>SUM(I280:I280)</f>
        <v>4.8639999999999999</v>
      </c>
      <c r="J279" s="287">
        <f t="shared" si="34"/>
        <v>4.8639999999999999</v>
      </c>
      <c r="K279" s="413">
        <f t="shared" ref="K279:L279" si="43">SUM(K280:K280)</f>
        <v>4.8639999999999999</v>
      </c>
      <c r="L279" s="413">
        <f t="shared" si="43"/>
        <v>0</v>
      </c>
      <c r="M279" s="287">
        <f t="shared" si="36"/>
        <v>1.9456</v>
      </c>
      <c r="N279" s="300">
        <f t="shared" si="37"/>
        <v>1.9456</v>
      </c>
      <c r="O279" s="325"/>
      <c r="P279" s="58"/>
    </row>
    <row r="280" spans="1:16" ht="16.899999999999999" customHeight="1" x14ac:dyDescent="0.2">
      <c r="A280" s="60">
        <v>1</v>
      </c>
      <c r="B280" s="24" t="s">
        <v>106</v>
      </c>
      <c r="C280" s="60"/>
      <c r="D280" s="60"/>
      <c r="E280" s="60">
        <v>55</v>
      </c>
      <c r="F280" s="11">
        <v>1</v>
      </c>
      <c r="G280" s="11">
        <v>347</v>
      </c>
      <c r="H280" s="224" t="s">
        <v>92</v>
      </c>
      <c r="I280" s="314">
        <v>4.8639999999999999</v>
      </c>
      <c r="J280" s="300">
        <f t="shared" si="34"/>
        <v>4.8639999999999999</v>
      </c>
      <c r="K280" s="310">
        <v>4.8639999999999999</v>
      </c>
      <c r="L280" s="310"/>
      <c r="M280" s="300">
        <f t="shared" si="36"/>
        <v>1.9456</v>
      </c>
      <c r="N280" s="300">
        <f t="shared" si="37"/>
        <v>1.9456</v>
      </c>
      <c r="O280" s="325"/>
      <c r="P280" s="231"/>
    </row>
    <row r="281" spans="1:16" ht="16.899999999999999" customHeight="1" x14ac:dyDescent="0.2">
      <c r="A281" s="60" t="s">
        <v>61</v>
      </c>
      <c r="B281" s="221" t="s">
        <v>129</v>
      </c>
      <c r="C281" s="60"/>
      <c r="D281" s="60"/>
      <c r="E281" s="60"/>
      <c r="F281" s="222"/>
      <c r="G281" s="222"/>
      <c r="H281" s="224"/>
      <c r="I281" s="328">
        <f>I282+I283+I284</f>
        <v>10.295500000000001</v>
      </c>
      <c r="J281" s="287">
        <f t="shared" si="34"/>
        <v>10.295500000000001</v>
      </c>
      <c r="K281" s="328">
        <f t="shared" ref="K281:L281" si="44">K282+K283+K284</f>
        <v>0</v>
      </c>
      <c r="L281" s="328">
        <f t="shared" si="44"/>
        <v>10.295500000000001</v>
      </c>
      <c r="M281" s="287">
        <f t="shared" si="36"/>
        <v>4.1182000000000007</v>
      </c>
      <c r="N281" s="314"/>
      <c r="O281" s="325">
        <f t="shared" ref="O281:O284" si="45">L281*0.4</f>
        <v>4.1182000000000007</v>
      </c>
      <c r="P281" s="223"/>
    </row>
    <row r="282" spans="1:16" ht="16.899999999999999" customHeight="1" x14ac:dyDescent="0.2">
      <c r="A282" s="720">
        <v>1</v>
      </c>
      <c r="B282" s="722" t="s">
        <v>107</v>
      </c>
      <c r="C282" s="60" t="s">
        <v>48</v>
      </c>
      <c r="D282" s="60">
        <v>6</v>
      </c>
      <c r="E282" s="60">
        <v>61</v>
      </c>
      <c r="F282" s="222">
        <v>9</v>
      </c>
      <c r="G282" s="222">
        <v>132</v>
      </c>
      <c r="H282" s="224" t="s">
        <v>103</v>
      </c>
      <c r="I282" s="314">
        <v>4.2960000000000003</v>
      </c>
      <c r="J282" s="300">
        <f t="shared" si="34"/>
        <v>4.2960000000000003</v>
      </c>
      <c r="K282" s="314"/>
      <c r="L282" s="314">
        <v>4.2960000000000003</v>
      </c>
      <c r="M282" s="300">
        <f t="shared" si="36"/>
        <v>1.7184000000000001</v>
      </c>
      <c r="N282" s="314"/>
      <c r="O282" s="325">
        <f t="shared" si="45"/>
        <v>1.7184000000000001</v>
      </c>
      <c r="P282" s="414"/>
    </row>
    <row r="283" spans="1:16" ht="16.899999999999999" customHeight="1" x14ac:dyDescent="0.2">
      <c r="A283" s="721"/>
      <c r="B283" s="723"/>
      <c r="C283" s="60" t="s">
        <v>46</v>
      </c>
      <c r="D283" s="60">
        <v>9</v>
      </c>
      <c r="E283" s="60">
        <v>61</v>
      </c>
      <c r="F283" s="222">
        <v>9</v>
      </c>
      <c r="G283" s="222">
        <v>132</v>
      </c>
      <c r="H283" s="224" t="s">
        <v>103</v>
      </c>
      <c r="I283" s="314">
        <v>4.0003000000000002</v>
      </c>
      <c r="J283" s="300">
        <f t="shared" si="34"/>
        <v>4.0003000000000002</v>
      </c>
      <c r="K283" s="314"/>
      <c r="L283" s="314">
        <v>4.0003000000000002</v>
      </c>
      <c r="M283" s="300">
        <f t="shared" si="36"/>
        <v>1.6001200000000002</v>
      </c>
      <c r="N283" s="314"/>
      <c r="O283" s="325">
        <f t="shared" si="45"/>
        <v>1.6001200000000002</v>
      </c>
      <c r="P283" s="414"/>
    </row>
    <row r="284" spans="1:16" ht="16.899999999999999" customHeight="1" x14ac:dyDescent="0.2">
      <c r="A284" s="60">
        <v>2</v>
      </c>
      <c r="B284" s="226" t="s">
        <v>108</v>
      </c>
      <c r="C284" s="60" t="s">
        <v>47</v>
      </c>
      <c r="D284" s="60">
        <v>9</v>
      </c>
      <c r="E284" s="60">
        <v>61</v>
      </c>
      <c r="F284" s="11">
        <v>9</v>
      </c>
      <c r="G284" s="11">
        <v>135</v>
      </c>
      <c r="H284" s="224" t="s">
        <v>103</v>
      </c>
      <c r="I284" s="314">
        <v>1.9992000000000001</v>
      </c>
      <c r="J284" s="300">
        <f t="shared" si="34"/>
        <v>1.9992000000000001</v>
      </c>
      <c r="K284" s="314"/>
      <c r="L284" s="314">
        <v>1.9992000000000001</v>
      </c>
      <c r="M284" s="300">
        <f t="shared" si="36"/>
        <v>0.79968000000000006</v>
      </c>
      <c r="N284" s="314"/>
      <c r="O284" s="325">
        <f t="shared" si="45"/>
        <v>0.79968000000000006</v>
      </c>
      <c r="P284" s="414"/>
    </row>
    <row r="285" spans="1:16" s="398" customFormat="1" ht="16.899999999999999" customHeight="1" x14ac:dyDescent="0.2">
      <c r="A285" s="216"/>
      <c r="B285" s="217" t="s">
        <v>221</v>
      </c>
      <c r="C285" s="208"/>
      <c r="D285" s="208"/>
      <c r="E285" s="208"/>
      <c r="F285" s="208"/>
      <c r="G285" s="208"/>
      <c r="H285" s="111"/>
      <c r="I285" s="285">
        <f>I286+I387</f>
        <v>822.2190999999998</v>
      </c>
      <c r="J285" s="285">
        <f t="shared" ref="J285:L285" si="46">J286+J387</f>
        <v>800.51569999999992</v>
      </c>
      <c r="K285" s="285">
        <f t="shared" si="46"/>
        <v>797.72029999999995</v>
      </c>
      <c r="L285" s="285">
        <f t="shared" si="46"/>
        <v>2.7953999999999999</v>
      </c>
      <c r="M285" s="285">
        <f>N285+O285</f>
        <v>320.20627999999999</v>
      </c>
      <c r="N285" s="285">
        <f>K285*0.4</f>
        <v>319.08812</v>
      </c>
      <c r="O285" s="286">
        <f>L285*0.4</f>
        <v>1.11816</v>
      </c>
      <c r="P285" s="218"/>
    </row>
    <row r="286" spans="1:16" s="399" customFormat="1" ht="16.899999999999999" customHeight="1" x14ac:dyDescent="0.2">
      <c r="A286" s="101" t="s">
        <v>122</v>
      </c>
      <c r="B286" s="117" t="s">
        <v>45</v>
      </c>
      <c r="C286" s="118"/>
      <c r="D286" s="118"/>
      <c r="E286" s="118"/>
      <c r="F286" s="119"/>
      <c r="G286" s="119"/>
      <c r="H286" s="120"/>
      <c r="I286" s="297">
        <f>I287+I298+I348+I372</f>
        <v>819.42369999999983</v>
      </c>
      <c r="J286" s="297">
        <f t="shared" ref="J286:L286" si="47">J287+J298+J348+J372</f>
        <v>797.72029999999995</v>
      </c>
      <c r="K286" s="297">
        <f t="shared" si="47"/>
        <v>797.72029999999995</v>
      </c>
      <c r="L286" s="297">
        <f t="shared" si="47"/>
        <v>0</v>
      </c>
      <c r="M286" s="329">
        <f t="shared" ref="M286:M349" si="48">N286+O286</f>
        <v>319.08812</v>
      </c>
      <c r="N286" s="329">
        <f t="shared" ref="N286:O349" si="49">K286*0.4</f>
        <v>319.08812</v>
      </c>
      <c r="O286" s="330">
        <f t="shared" si="49"/>
        <v>0</v>
      </c>
      <c r="P286" s="118"/>
    </row>
    <row r="287" spans="1:16" s="399" customFormat="1" ht="16.899999999999999" customHeight="1" x14ac:dyDescent="0.2">
      <c r="A287" s="101" t="s">
        <v>25</v>
      </c>
      <c r="B287" s="724" t="s">
        <v>123</v>
      </c>
      <c r="C287" s="725"/>
      <c r="D287" s="726"/>
      <c r="E287" s="121"/>
      <c r="F287" s="122"/>
      <c r="G287" s="122"/>
      <c r="H287" s="123"/>
      <c r="I287" s="331">
        <f>SUM(I288:I297)</f>
        <v>41.130099999999999</v>
      </c>
      <c r="J287" s="331">
        <f t="shared" ref="J287:L287" si="50">SUM(J288:J297)</f>
        <v>34.724299999999992</v>
      </c>
      <c r="K287" s="331">
        <f t="shared" si="50"/>
        <v>34.724299999999992</v>
      </c>
      <c r="L287" s="331">
        <f t="shared" si="50"/>
        <v>0</v>
      </c>
      <c r="M287" s="329">
        <f t="shared" si="48"/>
        <v>13.889719999999997</v>
      </c>
      <c r="N287" s="332">
        <f t="shared" si="49"/>
        <v>13.889719999999997</v>
      </c>
      <c r="O287" s="330">
        <f t="shared" si="49"/>
        <v>0</v>
      </c>
      <c r="P287" s="121"/>
    </row>
    <row r="288" spans="1:16" ht="16.899999999999999" customHeight="1" x14ac:dyDescent="0.2">
      <c r="A288" s="60">
        <v>1</v>
      </c>
      <c r="B288" s="679" t="s">
        <v>124</v>
      </c>
      <c r="C288" s="92">
        <v>52</v>
      </c>
      <c r="D288" s="92">
        <v>2</v>
      </c>
      <c r="E288" s="92" t="s">
        <v>46</v>
      </c>
      <c r="F288" s="124">
        <v>8</v>
      </c>
      <c r="G288" s="124">
        <v>194</v>
      </c>
      <c r="H288" s="727" t="s">
        <v>210</v>
      </c>
      <c r="I288" s="300">
        <v>1.8371999999999999</v>
      </c>
      <c r="J288" s="406">
        <v>0.84539999999999993</v>
      </c>
      <c r="K288" s="406">
        <v>0.84539999999999993</v>
      </c>
      <c r="L288" s="406"/>
      <c r="M288" s="332">
        <f t="shared" si="48"/>
        <v>0.33816000000000002</v>
      </c>
      <c r="N288" s="332">
        <f t="shared" si="49"/>
        <v>0.33816000000000002</v>
      </c>
      <c r="O288" s="330">
        <f t="shared" si="49"/>
        <v>0</v>
      </c>
      <c r="P288" s="220"/>
    </row>
    <row r="289" spans="1:16" ht="16.899999999999999" customHeight="1" x14ac:dyDescent="0.2">
      <c r="A289" s="60">
        <v>2</v>
      </c>
      <c r="B289" s="680"/>
      <c r="C289" s="92">
        <v>49</v>
      </c>
      <c r="D289" s="92">
        <v>3</v>
      </c>
      <c r="E289" s="92" t="s">
        <v>47</v>
      </c>
      <c r="F289" s="124">
        <v>8</v>
      </c>
      <c r="G289" s="124">
        <v>198</v>
      </c>
      <c r="H289" s="728"/>
      <c r="I289" s="300">
        <v>2.4540999999999999</v>
      </c>
      <c r="J289" s="406">
        <v>0.59909999999999997</v>
      </c>
      <c r="K289" s="406">
        <v>0.59909999999999997</v>
      </c>
      <c r="L289" s="406"/>
      <c r="M289" s="332">
        <f t="shared" si="48"/>
        <v>0.23963999999999999</v>
      </c>
      <c r="N289" s="332">
        <f t="shared" si="49"/>
        <v>0.23963999999999999</v>
      </c>
      <c r="O289" s="330">
        <f t="shared" si="49"/>
        <v>0</v>
      </c>
      <c r="P289" s="220"/>
    </row>
    <row r="290" spans="1:16" ht="16.899999999999999" customHeight="1" x14ac:dyDescent="0.2">
      <c r="A290" s="60">
        <v>3</v>
      </c>
      <c r="B290" s="680"/>
      <c r="C290" s="92">
        <v>49</v>
      </c>
      <c r="D290" s="92">
        <v>3</v>
      </c>
      <c r="E290" s="92" t="s">
        <v>49</v>
      </c>
      <c r="F290" s="124">
        <v>8</v>
      </c>
      <c r="G290" s="124">
        <v>200</v>
      </c>
      <c r="H290" s="728"/>
      <c r="I290" s="300">
        <v>5.6750999999999996</v>
      </c>
      <c r="J290" s="406">
        <v>2.7070999999999996</v>
      </c>
      <c r="K290" s="406">
        <v>2.7070999999999996</v>
      </c>
      <c r="L290" s="406"/>
      <c r="M290" s="332">
        <f t="shared" si="48"/>
        <v>1.0828399999999998</v>
      </c>
      <c r="N290" s="332">
        <f t="shared" si="49"/>
        <v>1.0828399999999998</v>
      </c>
      <c r="O290" s="330">
        <f t="shared" si="49"/>
        <v>0</v>
      </c>
      <c r="P290" s="220"/>
    </row>
    <row r="291" spans="1:16" ht="16.899999999999999" customHeight="1" x14ac:dyDescent="0.2">
      <c r="A291" s="60">
        <v>4</v>
      </c>
      <c r="B291" s="680"/>
      <c r="C291" s="92">
        <v>49</v>
      </c>
      <c r="D291" s="92">
        <v>1</v>
      </c>
      <c r="E291" s="92" t="s">
        <v>48</v>
      </c>
      <c r="F291" s="124">
        <v>8</v>
      </c>
      <c r="G291" s="124">
        <v>203</v>
      </c>
      <c r="H291" s="728"/>
      <c r="I291" s="300">
        <v>0.40600000000000003</v>
      </c>
      <c r="J291" s="406">
        <v>0.40600000000000003</v>
      </c>
      <c r="K291" s="406">
        <v>0.40600000000000003</v>
      </c>
      <c r="L291" s="406"/>
      <c r="M291" s="332">
        <f t="shared" si="48"/>
        <v>0.16240000000000002</v>
      </c>
      <c r="N291" s="332">
        <f t="shared" si="49"/>
        <v>0.16240000000000002</v>
      </c>
      <c r="O291" s="330">
        <f t="shared" si="49"/>
        <v>0</v>
      </c>
      <c r="P291" s="220"/>
    </row>
    <row r="292" spans="1:16" ht="16.899999999999999" customHeight="1" x14ac:dyDescent="0.2">
      <c r="A292" s="60">
        <v>5</v>
      </c>
      <c r="B292" s="680"/>
      <c r="C292" s="92">
        <v>54</v>
      </c>
      <c r="D292" s="92">
        <v>5</v>
      </c>
      <c r="E292" s="92" t="s">
        <v>46</v>
      </c>
      <c r="F292" s="124">
        <v>8</v>
      </c>
      <c r="G292" s="124">
        <v>204</v>
      </c>
      <c r="H292" s="728"/>
      <c r="I292" s="300">
        <v>3.2103999999999999</v>
      </c>
      <c r="J292" s="406">
        <v>3.2103999999999999</v>
      </c>
      <c r="K292" s="406">
        <v>3.2103999999999999</v>
      </c>
      <c r="L292" s="406"/>
      <c r="M292" s="332">
        <f t="shared" si="48"/>
        <v>1.28416</v>
      </c>
      <c r="N292" s="332">
        <f t="shared" si="49"/>
        <v>1.28416</v>
      </c>
      <c r="O292" s="330">
        <f t="shared" si="49"/>
        <v>0</v>
      </c>
      <c r="P292" s="220"/>
    </row>
    <row r="293" spans="1:16" ht="16.899999999999999" customHeight="1" x14ac:dyDescent="0.2">
      <c r="A293" s="60">
        <v>6</v>
      </c>
      <c r="B293" s="680"/>
      <c r="C293" s="92">
        <v>52</v>
      </c>
      <c r="D293" s="92">
        <v>7</v>
      </c>
      <c r="E293" s="92" t="s">
        <v>46</v>
      </c>
      <c r="F293" s="124">
        <v>8</v>
      </c>
      <c r="G293" s="124">
        <v>205</v>
      </c>
      <c r="H293" s="728"/>
      <c r="I293" s="300">
        <v>4.3710000000000004</v>
      </c>
      <c r="J293" s="406">
        <v>4.3710000000000004</v>
      </c>
      <c r="K293" s="406">
        <v>4.3710000000000004</v>
      </c>
      <c r="L293" s="406"/>
      <c r="M293" s="332">
        <f t="shared" si="48"/>
        <v>1.7484000000000002</v>
      </c>
      <c r="N293" s="332">
        <f t="shared" si="49"/>
        <v>1.7484000000000002</v>
      </c>
      <c r="O293" s="330">
        <f t="shared" si="49"/>
        <v>0</v>
      </c>
      <c r="P293" s="220"/>
    </row>
    <row r="294" spans="1:16" ht="16.899999999999999" customHeight="1" x14ac:dyDescent="0.2">
      <c r="A294" s="60">
        <v>7</v>
      </c>
      <c r="B294" s="680"/>
      <c r="C294" s="92">
        <v>49</v>
      </c>
      <c r="D294" s="92">
        <v>4</v>
      </c>
      <c r="E294" s="92" t="s">
        <v>46</v>
      </c>
      <c r="F294" s="124">
        <v>9</v>
      </c>
      <c r="G294" s="124">
        <v>44</v>
      </c>
      <c r="H294" s="729"/>
      <c r="I294" s="300">
        <v>18.829999999999998</v>
      </c>
      <c r="J294" s="406">
        <v>18.238999999999997</v>
      </c>
      <c r="K294" s="406">
        <v>18.238999999999997</v>
      </c>
      <c r="L294" s="406"/>
      <c r="M294" s="332">
        <f t="shared" si="48"/>
        <v>7.2955999999999994</v>
      </c>
      <c r="N294" s="332">
        <f t="shared" si="49"/>
        <v>7.2955999999999994</v>
      </c>
      <c r="O294" s="330">
        <f t="shared" si="49"/>
        <v>0</v>
      </c>
      <c r="P294" s="220"/>
    </row>
    <row r="295" spans="1:16" ht="16.899999999999999" customHeight="1" x14ac:dyDescent="0.2">
      <c r="A295" s="60">
        <v>8</v>
      </c>
      <c r="B295" s="680"/>
      <c r="C295" s="8" t="s">
        <v>109</v>
      </c>
      <c r="D295" s="8" t="s">
        <v>22</v>
      </c>
      <c r="E295" s="8" t="s">
        <v>9</v>
      </c>
      <c r="F295" s="124">
        <v>7</v>
      </c>
      <c r="G295" s="124">
        <v>390</v>
      </c>
      <c r="H295" s="709" t="s">
        <v>212</v>
      </c>
      <c r="I295" s="300">
        <v>1.6813</v>
      </c>
      <c r="J295" s="406">
        <v>1.6813</v>
      </c>
      <c r="K295" s="406">
        <v>1.6813</v>
      </c>
      <c r="L295" s="406"/>
      <c r="M295" s="332">
        <f t="shared" si="48"/>
        <v>0.67252000000000001</v>
      </c>
      <c r="N295" s="332">
        <f t="shared" si="49"/>
        <v>0.67252000000000001</v>
      </c>
      <c r="O295" s="330">
        <f t="shared" si="49"/>
        <v>0</v>
      </c>
      <c r="P295" s="220"/>
    </row>
    <row r="296" spans="1:16" ht="16.899999999999999" customHeight="1" x14ac:dyDescent="0.2">
      <c r="A296" s="60">
        <v>9</v>
      </c>
      <c r="B296" s="680"/>
      <c r="C296" s="8" t="s">
        <v>110</v>
      </c>
      <c r="D296" s="8" t="s">
        <v>21</v>
      </c>
      <c r="E296" s="8" t="s">
        <v>9</v>
      </c>
      <c r="F296" s="124">
        <v>9</v>
      </c>
      <c r="G296" s="124">
        <v>47</v>
      </c>
      <c r="H296" s="710"/>
      <c r="I296" s="300">
        <v>1.5448999999999999</v>
      </c>
      <c r="J296" s="406">
        <v>1.5448999999999999</v>
      </c>
      <c r="K296" s="406">
        <v>1.5448999999999999</v>
      </c>
      <c r="L296" s="406"/>
      <c r="M296" s="332">
        <f t="shared" si="48"/>
        <v>0.61796000000000006</v>
      </c>
      <c r="N296" s="332">
        <f t="shared" si="49"/>
        <v>0.61796000000000006</v>
      </c>
      <c r="O296" s="330">
        <f t="shared" si="49"/>
        <v>0</v>
      </c>
      <c r="P296" s="220"/>
    </row>
    <row r="297" spans="1:16" ht="16.899999999999999" customHeight="1" x14ac:dyDescent="0.2">
      <c r="A297" s="60">
        <v>10</v>
      </c>
      <c r="B297" s="681"/>
      <c r="C297" s="8" t="s">
        <v>110</v>
      </c>
      <c r="D297" s="8" t="s">
        <v>9</v>
      </c>
      <c r="E297" s="8" t="s">
        <v>9</v>
      </c>
      <c r="F297" s="124">
        <v>9</v>
      </c>
      <c r="G297" s="124">
        <v>48</v>
      </c>
      <c r="H297" s="711"/>
      <c r="I297" s="300">
        <v>1.1201000000000001</v>
      </c>
      <c r="J297" s="406">
        <v>1.1201000000000001</v>
      </c>
      <c r="K297" s="406">
        <v>1.1201000000000001</v>
      </c>
      <c r="L297" s="406"/>
      <c r="M297" s="332">
        <f t="shared" si="48"/>
        <v>0.44804000000000005</v>
      </c>
      <c r="N297" s="332">
        <f t="shared" si="49"/>
        <v>0.44804000000000005</v>
      </c>
      <c r="O297" s="330">
        <f t="shared" si="49"/>
        <v>0</v>
      </c>
      <c r="P297" s="220"/>
    </row>
    <row r="298" spans="1:16" ht="16.899999999999999" customHeight="1" x14ac:dyDescent="0.2">
      <c r="A298" s="48" t="s">
        <v>30</v>
      </c>
      <c r="B298" s="730" t="s">
        <v>111</v>
      </c>
      <c r="C298" s="731"/>
      <c r="D298" s="732"/>
      <c r="E298" s="50"/>
      <c r="F298" s="126"/>
      <c r="G298" s="126"/>
      <c r="H298" s="50"/>
      <c r="I298" s="333">
        <f>SUM(I299:I347)</f>
        <v>338.78440000000001</v>
      </c>
      <c r="J298" s="333">
        <f t="shared" ref="J298:L298" si="51">SUM(J299:J347)</f>
        <v>325.80100000000004</v>
      </c>
      <c r="K298" s="333">
        <f t="shared" si="51"/>
        <v>325.80100000000004</v>
      </c>
      <c r="L298" s="333">
        <f t="shared" si="51"/>
        <v>0</v>
      </c>
      <c r="M298" s="329">
        <f t="shared" si="48"/>
        <v>130.32040000000003</v>
      </c>
      <c r="N298" s="332">
        <f t="shared" si="49"/>
        <v>130.32040000000003</v>
      </c>
      <c r="O298" s="330">
        <f t="shared" si="49"/>
        <v>0</v>
      </c>
      <c r="P298" s="123"/>
    </row>
    <row r="299" spans="1:16" ht="16.899999999999999" customHeight="1" x14ac:dyDescent="0.2">
      <c r="A299" s="60">
        <v>1</v>
      </c>
      <c r="B299" s="679" t="s">
        <v>125</v>
      </c>
      <c r="C299" s="92">
        <v>40</v>
      </c>
      <c r="D299" s="92">
        <v>6</v>
      </c>
      <c r="E299" s="92" t="s">
        <v>47</v>
      </c>
      <c r="F299" s="124">
        <v>8</v>
      </c>
      <c r="G299" s="124">
        <v>194</v>
      </c>
      <c r="H299" s="727" t="s">
        <v>210</v>
      </c>
      <c r="I299" s="300">
        <v>1.6258999999999999</v>
      </c>
      <c r="J299" s="406">
        <v>1.6258999999999999</v>
      </c>
      <c r="K299" s="406">
        <v>1.6258999999999999</v>
      </c>
      <c r="L299" s="406"/>
      <c r="M299" s="332">
        <f t="shared" si="48"/>
        <v>0.65036000000000005</v>
      </c>
      <c r="N299" s="332">
        <f t="shared" si="49"/>
        <v>0.65036000000000005</v>
      </c>
      <c r="O299" s="330">
        <f t="shared" si="49"/>
        <v>0</v>
      </c>
      <c r="P299" s="220"/>
    </row>
    <row r="300" spans="1:16" ht="16.899999999999999" customHeight="1" x14ac:dyDescent="0.2">
      <c r="A300" s="60">
        <v>2</v>
      </c>
      <c r="B300" s="680"/>
      <c r="C300" s="92">
        <v>40</v>
      </c>
      <c r="D300" s="92">
        <v>7</v>
      </c>
      <c r="E300" s="92" t="s">
        <v>46</v>
      </c>
      <c r="F300" s="124">
        <v>5</v>
      </c>
      <c r="G300" s="124">
        <v>113</v>
      </c>
      <c r="H300" s="728"/>
      <c r="I300" s="300">
        <v>3.3306</v>
      </c>
      <c r="J300" s="406">
        <v>3.3306</v>
      </c>
      <c r="K300" s="406">
        <v>3.3306</v>
      </c>
      <c r="L300" s="406"/>
      <c r="M300" s="332">
        <f t="shared" si="48"/>
        <v>1.3322400000000001</v>
      </c>
      <c r="N300" s="332">
        <f t="shared" si="49"/>
        <v>1.3322400000000001</v>
      </c>
      <c r="O300" s="330">
        <f t="shared" si="49"/>
        <v>0</v>
      </c>
      <c r="P300" s="220"/>
    </row>
    <row r="301" spans="1:16" ht="16.899999999999999" customHeight="1" x14ac:dyDescent="0.2">
      <c r="A301" s="60">
        <v>3</v>
      </c>
      <c r="B301" s="680"/>
      <c r="C301" s="92">
        <v>40</v>
      </c>
      <c r="D301" s="92">
        <v>5</v>
      </c>
      <c r="E301" s="92" t="s">
        <v>46</v>
      </c>
      <c r="F301" s="124">
        <v>6</v>
      </c>
      <c r="G301" s="124">
        <v>101</v>
      </c>
      <c r="H301" s="728"/>
      <c r="I301" s="300">
        <v>3.6690999999999998</v>
      </c>
      <c r="J301" s="406">
        <v>3.6690999999999998</v>
      </c>
      <c r="K301" s="406">
        <v>3.6690999999999998</v>
      </c>
      <c r="L301" s="406"/>
      <c r="M301" s="332">
        <f t="shared" si="48"/>
        <v>1.4676400000000001</v>
      </c>
      <c r="N301" s="332">
        <f t="shared" si="49"/>
        <v>1.4676400000000001</v>
      </c>
      <c r="O301" s="330">
        <f t="shared" si="49"/>
        <v>0</v>
      </c>
      <c r="P301" s="220"/>
    </row>
    <row r="302" spans="1:16" ht="16.899999999999999" customHeight="1" x14ac:dyDescent="0.2">
      <c r="A302" s="60">
        <v>4</v>
      </c>
      <c r="B302" s="680"/>
      <c r="C302" s="92">
        <v>40</v>
      </c>
      <c r="D302" s="92">
        <v>8</v>
      </c>
      <c r="E302" s="92" t="s">
        <v>46</v>
      </c>
      <c r="F302" s="124">
        <v>6</v>
      </c>
      <c r="G302" s="124">
        <v>102</v>
      </c>
      <c r="H302" s="728"/>
      <c r="I302" s="300">
        <v>4.3811999999999998</v>
      </c>
      <c r="J302" s="406">
        <v>4.3811999999999998</v>
      </c>
      <c r="K302" s="406">
        <v>4.3811999999999998</v>
      </c>
      <c r="L302" s="406"/>
      <c r="M302" s="332">
        <f t="shared" si="48"/>
        <v>1.75248</v>
      </c>
      <c r="N302" s="332">
        <f t="shared" si="49"/>
        <v>1.75248</v>
      </c>
      <c r="O302" s="330">
        <f t="shared" si="49"/>
        <v>0</v>
      </c>
      <c r="P302" s="220"/>
    </row>
    <row r="303" spans="1:16" ht="16.899999999999999" customHeight="1" x14ac:dyDescent="0.2">
      <c r="A303" s="60">
        <v>5</v>
      </c>
      <c r="B303" s="680"/>
      <c r="C303" s="92">
        <v>40</v>
      </c>
      <c r="D303" s="92">
        <v>9</v>
      </c>
      <c r="E303" s="92" t="s">
        <v>46</v>
      </c>
      <c r="F303" s="124">
        <v>6</v>
      </c>
      <c r="G303" s="124">
        <v>105</v>
      </c>
      <c r="H303" s="728"/>
      <c r="I303" s="300">
        <v>0.16289999999999999</v>
      </c>
      <c r="J303" s="406">
        <v>0.16289999999999999</v>
      </c>
      <c r="K303" s="406">
        <v>0.16289999999999999</v>
      </c>
      <c r="L303" s="406"/>
      <c r="M303" s="332">
        <f t="shared" si="48"/>
        <v>6.5159999999999996E-2</v>
      </c>
      <c r="N303" s="332">
        <f t="shared" si="49"/>
        <v>6.5159999999999996E-2</v>
      </c>
      <c r="O303" s="330">
        <f t="shared" si="49"/>
        <v>0</v>
      </c>
      <c r="P303" s="220"/>
    </row>
    <row r="304" spans="1:16" ht="16.899999999999999" customHeight="1" x14ac:dyDescent="0.2">
      <c r="A304" s="60">
        <v>6</v>
      </c>
      <c r="B304" s="680"/>
      <c r="C304" s="92">
        <v>49</v>
      </c>
      <c r="D304" s="92">
        <v>3</v>
      </c>
      <c r="E304" s="92" t="s">
        <v>46</v>
      </c>
      <c r="F304" s="124">
        <v>8</v>
      </c>
      <c r="G304" s="124">
        <v>195</v>
      </c>
      <c r="H304" s="728"/>
      <c r="I304" s="300">
        <v>14.190799999999999</v>
      </c>
      <c r="J304" s="406">
        <v>9.4507999999999992</v>
      </c>
      <c r="K304" s="406">
        <v>9.4507999999999992</v>
      </c>
      <c r="L304" s="406"/>
      <c r="M304" s="332">
        <f t="shared" si="48"/>
        <v>3.7803199999999997</v>
      </c>
      <c r="N304" s="332">
        <f t="shared" si="49"/>
        <v>3.7803199999999997</v>
      </c>
      <c r="O304" s="330">
        <f t="shared" si="49"/>
        <v>0</v>
      </c>
      <c r="P304" s="220"/>
    </row>
    <row r="305" spans="1:16" ht="16.899999999999999" customHeight="1" x14ac:dyDescent="0.2">
      <c r="A305" s="60">
        <v>7</v>
      </c>
      <c r="B305" s="680"/>
      <c r="C305" s="92">
        <v>49</v>
      </c>
      <c r="D305" s="92">
        <v>1</v>
      </c>
      <c r="E305" s="92" t="s">
        <v>46</v>
      </c>
      <c r="F305" s="124">
        <v>8</v>
      </c>
      <c r="G305" s="124">
        <v>196</v>
      </c>
      <c r="H305" s="728"/>
      <c r="I305" s="300">
        <v>6.5944000000000003</v>
      </c>
      <c r="J305" s="406">
        <v>4.4763999999999999</v>
      </c>
      <c r="K305" s="406">
        <v>4.4763999999999999</v>
      </c>
      <c r="L305" s="406"/>
      <c r="M305" s="332">
        <f t="shared" si="48"/>
        <v>1.7905600000000002</v>
      </c>
      <c r="N305" s="332">
        <f t="shared" si="49"/>
        <v>1.7905600000000002</v>
      </c>
      <c r="O305" s="330">
        <f t="shared" si="49"/>
        <v>0</v>
      </c>
      <c r="P305" s="220"/>
    </row>
    <row r="306" spans="1:16" ht="16.899999999999999" customHeight="1" x14ac:dyDescent="0.2">
      <c r="A306" s="60">
        <v>8</v>
      </c>
      <c r="B306" s="680"/>
      <c r="C306" s="92">
        <v>49</v>
      </c>
      <c r="D306" s="92">
        <v>1</v>
      </c>
      <c r="E306" s="92" t="s">
        <v>47</v>
      </c>
      <c r="F306" s="124">
        <v>9</v>
      </c>
      <c r="G306" s="124">
        <v>41</v>
      </c>
      <c r="H306" s="728"/>
      <c r="I306" s="300">
        <v>1.6454</v>
      </c>
      <c r="J306" s="406">
        <v>0.66249999999999998</v>
      </c>
      <c r="K306" s="406">
        <v>0.66249999999999998</v>
      </c>
      <c r="L306" s="406"/>
      <c r="M306" s="332">
        <f t="shared" si="48"/>
        <v>0.26500000000000001</v>
      </c>
      <c r="N306" s="332">
        <f t="shared" si="49"/>
        <v>0.26500000000000001</v>
      </c>
      <c r="O306" s="330">
        <f t="shared" si="49"/>
        <v>0</v>
      </c>
      <c r="P306" s="220"/>
    </row>
    <row r="307" spans="1:16" ht="16.899999999999999" customHeight="1" x14ac:dyDescent="0.2">
      <c r="A307" s="60">
        <v>9</v>
      </c>
      <c r="B307" s="680"/>
      <c r="C307" s="92">
        <v>49</v>
      </c>
      <c r="D307" s="92">
        <v>1</v>
      </c>
      <c r="E307" s="92" t="s">
        <v>49</v>
      </c>
      <c r="F307" s="124">
        <v>9</v>
      </c>
      <c r="G307" s="124">
        <v>42</v>
      </c>
      <c r="H307" s="728"/>
      <c r="I307" s="300">
        <v>1.3889</v>
      </c>
      <c r="J307" s="406">
        <v>0.82300000000000006</v>
      </c>
      <c r="K307" s="406">
        <v>0.82300000000000006</v>
      </c>
      <c r="L307" s="406"/>
      <c r="M307" s="332">
        <f t="shared" si="48"/>
        <v>0.32920000000000005</v>
      </c>
      <c r="N307" s="332">
        <f t="shared" si="49"/>
        <v>0.32920000000000005</v>
      </c>
      <c r="O307" s="330">
        <f t="shared" si="49"/>
        <v>0</v>
      </c>
      <c r="P307" s="220"/>
    </row>
    <row r="308" spans="1:16" ht="16.899999999999999" customHeight="1" x14ac:dyDescent="0.2">
      <c r="A308" s="60">
        <v>10</v>
      </c>
      <c r="B308" s="680"/>
      <c r="C308" s="92">
        <v>49</v>
      </c>
      <c r="D308" s="92">
        <v>2</v>
      </c>
      <c r="E308" s="92" t="s">
        <v>46</v>
      </c>
      <c r="F308" s="124">
        <v>9</v>
      </c>
      <c r="G308" s="124">
        <v>43</v>
      </c>
      <c r="H308" s="728"/>
      <c r="I308" s="300">
        <v>21.097799999999999</v>
      </c>
      <c r="J308" s="406">
        <v>18.669799999999999</v>
      </c>
      <c r="K308" s="406">
        <v>18.669799999999999</v>
      </c>
      <c r="L308" s="406"/>
      <c r="M308" s="332">
        <f t="shared" si="48"/>
        <v>7.4679199999999994</v>
      </c>
      <c r="N308" s="332">
        <f t="shared" si="49"/>
        <v>7.4679199999999994</v>
      </c>
      <c r="O308" s="330">
        <f t="shared" si="49"/>
        <v>0</v>
      </c>
      <c r="P308" s="220"/>
    </row>
    <row r="309" spans="1:16" ht="16.899999999999999" customHeight="1" x14ac:dyDescent="0.2">
      <c r="A309" s="60">
        <v>11</v>
      </c>
      <c r="B309" s="680"/>
      <c r="C309" s="92">
        <v>52</v>
      </c>
      <c r="D309" s="92">
        <v>5</v>
      </c>
      <c r="E309" s="92" t="s">
        <v>47</v>
      </c>
      <c r="F309" s="124">
        <v>9</v>
      </c>
      <c r="G309" s="124">
        <v>45</v>
      </c>
      <c r="H309" s="729"/>
      <c r="I309" s="300">
        <v>4.1283000000000003</v>
      </c>
      <c r="J309" s="406">
        <v>4.1283000000000003</v>
      </c>
      <c r="K309" s="406">
        <v>4.1283000000000003</v>
      </c>
      <c r="L309" s="406"/>
      <c r="M309" s="332">
        <f t="shared" si="48"/>
        <v>1.6513200000000001</v>
      </c>
      <c r="N309" s="332">
        <f t="shared" si="49"/>
        <v>1.6513200000000001</v>
      </c>
      <c r="O309" s="330">
        <f t="shared" si="49"/>
        <v>0</v>
      </c>
      <c r="P309" s="220"/>
    </row>
    <row r="310" spans="1:16" ht="16.899999999999999" customHeight="1" x14ac:dyDescent="0.2">
      <c r="A310" s="60">
        <v>12</v>
      </c>
      <c r="B310" s="680"/>
      <c r="C310" s="92" t="s">
        <v>112</v>
      </c>
      <c r="D310" s="92" t="s">
        <v>9</v>
      </c>
      <c r="E310" s="92" t="s">
        <v>11</v>
      </c>
      <c r="F310" s="124">
        <v>2</v>
      </c>
      <c r="G310" s="124">
        <v>5</v>
      </c>
      <c r="H310" s="727" t="s">
        <v>209</v>
      </c>
      <c r="I310" s="300">
        <v>11.8019</v>
      </c>
      <c r="J310" s="300">
        <v>10.869299999999999</v>
      </c>
      <c r="K310" s="291">
        <v>10.869299999999999</v>
      </c>
      <c r="L310" s="291"/>
      <c r="M310" s="332">
        <f t="shared" si="48"/>
        <v>4.3477199999999998</v>
      </c>
      <c r="N310" s="332">
        <f t="shared" si="49"/>
        <v>4.3477199999999998</v>
      </c>
      <c r="O310" s="330">
        <f t="shared" si="49"/>
        <v>0</v>
      </c>
      <c r="P310" s="220"/>
    </row>
    <row r="311" spans="1:16" ht="16.899999999999999" customHeight="1" x14ac:dyDescent="0.2">
      <c r="A311" s="60">
        <v>13</v>
      </c>
      <c r="B311" s="680"/>
      <c r="C311" s="92" t="s">
        <v>112</v>
      </c>
      <c r="D311" s="92" t="s">
        <v>11</v>
      </c>
      <c r="E311" s="92" t="s">
        <v>13</v>
      </c>
      <c r="F311" s="124">
        <v>2</v>
      </c>
      <c r="G311" s="124">
        <v>6</v>
      </c>
      <c r="H311" s="728"/>
      <c r="I311" s="300">
        <v>6.4147999999999996</v>
      </c>
      <c r="J311" s="300">
        <v>5.1987999999999994</v>
      </c>
      <c r="K311" s="291">
        <v>5.1987999999999994</v>
      </c>
      <c r="L311" s="291"/>
      <c r="M311" s="332">
        <f t="shared" si="48"/>
        <v>2.07952</v>
      </c>
      <c r="N311" s="332">
        <f t="shared" si="49"/>
        <v>2.07952</v>
      </c>
      <c r="O311" s="330">
        <f t="shared" si="49"/>
        <v>0</v>
      </c>
      <c r="P311" s="220"/>
    </row>
    <row r="312" spans="1:16" ht="16.899999999999999" customHeight="1" x14ac:dyDescent="0.2">
      <c r="A312" s="60">
        <v>14</v>
      </c>
      <c r="B312" s="680"/>
      <c r="C312" s="92" t="s">
        <v>112</v>
      </c>
      <c r="D312" s="92" t="s">
        <v>11</v>
      </c>
      <c r="E312" s="92" t="s">
        <v>21</v>
      </c>
      <c r="F312" s="124">
        <v>2</v>
      </c>
      <c r="G312" s="124">
        <v>7</v>
      </c>
      <c r="H312" s="728"/>
      <c r="I312" s="300">
        <v>5.3281999999999998</v>
      </c>
      <c r="J312" s="406">
        <v>5.3281999999999998</v>
      </c>
      <c r="K312" s="406">
        <v>5.3281999999999998</v>
      </c>
      <c r="L312" s="406"/>
      <c r="M312" s="332">
        <f t="shared" si="48"/>
        <v>2.1312799999999998</v>
      </c>
      <c r="N312" s="332">
        <f t="shared" si="49"/>
        <v>2.1312799999999998</v>
      </c>
      <c r="O312" s="330">
        <f t="shared" si="49"/>
        <v>0</v>
      </c>
      <c r="P312" s="220"/>
    </row>
    <row r="313" spans="1:16" ht="16.899999999999999" customHeight="1" x14ac:dyDescent="0.2">
      <c r="A313" s="60">
        <v>15</v>
      </c>
      <c r="B313" s="680"/>
      <c r="C313" s="92" t="s">
        <v>112</v>
      </c>
      <c r="D313" s="92" t="s">
        <v>13</v>
      </c>
      <c r="E313" s="92" t="s">
        <v>9</v>
      </c>
      <c r="F313" s="124">
        <v>2</v>
      </c>
      <c r="G313" s="124">
        <v>8</v>
      </c>
      <c r="H313" s="728"/>
      <c r="I313" s="300">
        <v>3.3452000000000002</v>
      </c>
      <c r="J313" s="406">
        <v>3.3452000000000002</v>
      </c>
      <c r="K313" s="406">
        <v>3.3452000000000002</v>
      </c>
      <c r="L313" s="406"/>
      <c r="M313" s="332">
        <f t="shared" si="48"/>
        <v>1.3380800000000002</v>
      </c>
      <c r="N313" s="332">
        <f t="shared" si="49"/>
        <v>1.3380800000000002</v>
      </c>
      <c r="O313" s="330">
        <f t="shared" si="49"/>
        <v>0</v>
      </c>
      <c r="P313" s="220"/>
    </row>
    <row r="314" spans="1:16" ht="16.899999999999999" customHeight="1" x14ac:dyDescent="0.2">
      <c r="A314" s="60">
        <v>16</v>
      </c>
      <c r="B314" s="680"/>
      <c r="C314" s="92" t="s">
        <v>112</v>
      </c>
      <c r="D314" s="92" t="s">
        <v>21</v>
      </c>
      <c r="E314" s="92" t="s">
        <v>9</v>
      </c>
      <c r="F314" s="124">
        <v>2</v>
      </c>
      <c r="G314" s="124">
        <v>9</v>
      </c>
      <c r="H314" s="728"/>
      <c r="I314" s="300">
        <v>0.19600000000000001</v>
      </c>
      <c r="J314" s="406">
        <v>0.19600000000000001</v>
      </c>
      <c r="K314" s="406">
        <v>0.19600000000000001</v>
      </c>
      <c r="L314" s="406"/>
      <c r="M314" s="332">
        <f t="shared" si="48"/>
        <v>7.8400000000000011E-2</v>
      </c>
      <c r="N314" s="332">
        <f t="shared" si="49"/>
        <v>7.8400000000000011E-2</v>
      </c>
      <c r="O314" s="330">
        <f t="shared" si="49"/>
        <v>0</v>
      </c>
      <c r="P314" s="220"/>
    </row>
    <row r="315" spans="1:16" ht="16.899999999999999" customHeight="1" x14ac:dyDescent="0.2">
      <c r="A315" s="60">
        <v>17</v>
      </c>
      <c r="B315" s="680"/>
      <c r="C315" s="92" t="s">
        <v>112</v>
      </c>
      <c r="D315" s="92" t="s">
        <v>21</v>
      </c>
      <c r="E315" s="92" t="s">
        <v>11</v>
      </c>
      <c r="F315" s="124">
        <v>2</v>
      </c>
      <c r="G315" s="124">
        <v>10</v>
      </c>
      <c r="H315" s="728"/>
      <c r="I315" s="300">
        <v>4.1173000000000002</v>
      </c>
      <c r="J315" s="406">
        <v>4.1173000000000002</v>
      </c>
      <c r="K315" s="406">
        <v>4.1173000000000002</v>
      </c>
      <c r="L315" s="406"/>
      <c r="M315" s="332">
        <f t="shared" si="48"/>
        <v>1.6469200000000002</v>
      </c>
      <c r="N315" s="332">
        <f t="shared" si="49"/>
        <v>1.6469200000000002</v>
      </c>
      <c r="O315" s="330">
        <f t="shared" si="49"/>
        <v>0</v>
      </c>
      <c r="P315" s="220"/>
    </row>
    <row r="316" spans="1:16" ht="16.899999999999999" customHeight="1" x14ac:dyDescent="0.2">
      <c r="A316" s="60">
        <v>18</v>
      </c>
      <c r="B316" s="680"/>
      <c r="C316" s="92" t="s">
        <v>112</v>
      </c>
      <c r="D316" s="92" t="s">
        <v>9</v>
      </c>
      <c r="E316" s="92" t="s">
        <v>13</v>
      </c>
      <c r="F316" s="124">
        <v>3</v>
      </c>
      <c r="G316" s="124">
        <v>4</v>
      </c>
      <c r="H316" s="728"/>
      <c r="I316" s="300">
        <v>2.3488000000000002</v>
      </c>
      <c r="J316" s="406">
        <v>2.3488000000000002</v>
      </c>
      <c r="K316" s="406">
        <v>2.3488000000000002</v>
      </c>
      <c r="L316" s="406"/>
      <c r="M316" s="332">
        <f t="shared" si="48"/>
        <v>0.93952000000000013</v>
      </c>
      <c r="N316" s="332">
        <f t="shared" si="49"/>
        <v>0.93952000000000013</v>
      </c>
      <c r="O316" s="330">
        <f t="shared" si="49"/>
        <v>0</v>
      </c>
      <c r="P316" s="220"/>
    </row>
    <row r="317" spans="1:16" ht="16.899999999999999" customHeight="1" x14ac:dyDescent="0.2">
      <c r="A317" s="60">
        <v>19</v>
      </c>
      <c r="B317" s="680"/>
      <c r="C317" s="92" t="s">
        <v>112</v>
      </c>
      <c r="D317" s="92" t="s">
        <v>21</v>
      </c>
      <c r="E317" s="92">
        <v>3</v>
      </c>
      <c r="F317" s="124">
        <v>3</v>
      </c>
      <c r="G317" s="124">
        <v>5</v>
      </c>
      <c r="H317" s="728"/>
      <c r="I317" s="300">
        <v>2.6160999999999999</v>
      </c>
      <c r="J317" s="406">
        <v>2.6160999999999999</v>
      </c>
      <c r="K317" s="406">
        <v>2.6160999999999999</v>
      </c>
      <c r="L317" s="406"/>
      <c r="M317" s="332">
        <f t="shared" si="48"/>
        <v>1.04644</v>
      </c>
      <c r="N317" s="332">
        <f t="shared" si="49"/>
        <v>1.04644</v>
      </c>
      <c r="O317" s="330">
        <f t="shared" si="49"/>
        <v>0</v>
      </c>
      <c r="P317" s="220"/>
    </row>
    <row r="318" spans="1:16" ht="16.899999999999999" customHeight="1" x14ac:dyDescent="0.2">
      <c r="A318" s="60">
        <v>20</v>
      </c>
      <c r="B318" s="680"/>
      <c r="C318" s="92" t="s">
        <v>112</v>
      </c>
      <c r="D318" s="92" t="s">
        <v>12</v>
      </c>
      <c r="E318" s="92" t="s">
        <v>9</v>
      </c>
      <c r="F318" s="124">
        <v>3</v>
      </c>
      <c r="G318" s="124">
        <v>6</v>
      </c>
      <c r="H318" s="728"/>
      <c r="I318" s="300">
        <v>1.4470000000000001</v>
      </c>
      <c r="J318" s="406">
        <v>1.4470000000000001</v>
      </c>
      <c r="K318" s="406">
        <v>1.4470000000000001</v>
      </c>
      <c r="L318" s="406"/>
      <c r="M318" s="332">
        <f t="shared" si="48"/>
        <v>0.57880000000000009</v>
      </c>
      <c r="N318" s="332">
        <f t="shared" si="49"/>
        <v>0.57880000000000009</v>
      </c>
      <c r="O318" s="330">
        <f t="shared" si="49"/>
        <v>0</v>
      </c>
      <c r="P318" s="220"/>
    </row>
    <row r="319" spans="1:16" ht="16.899999999999999" customHeight="1" x14ac:dyDescent="0.2">
      <c r="A319" s="60">
        <v>21</v>
      </c>
      <c r="B319" s="680"/>
      <c r="C319" s="92" t="s">
        <v>113</v>
      </c>
      <c r="D319" s="92" t="s">
        <v>13</v>
      </c>
      <c r="E319" s="92" t="s">
        <v>9</v>
      </c>
      <c r="F319" s="124">
        <v>5</v>
      </c>
      <c r="G319" s="124">
        <v>114</v>
      </c>
      <c r="H319" s="728"/>
      <c r="I319" s="300">
        <v>9.1561000000000003</v>
      </c>
      <c r="J319" s="406">
        <v>9.1561000000000003</v>
      </c>
      <c r="K319" s="406">
        <v>9.1561000000000003</v>
      </c>
      <c r="L319" s="406"/>
      <c r="M319" s="332">
        <f t="shared" si="48"/>
        <v>3.6624400000000001</v>
      </c>
      <c r="N319" s="332">
        <f t="shared" si="49"/>
        <v>3.6624400000000001</v>
      </c>
      <c r="O319" s="330">
        <f t="shared" si="49"/>
        <v>0</v>
      </c>
      <c r="P319" s="220"/>
    </row>
    <row r="320" spans="1:16" ht="16.899999999999999" customHeight="1" x14ac:dyDescent="0.2">
      <c r="A320" s="60">
        <v>22</v>
      </c>
      <c r="B320" s="680"/>
      <c r="C320" s="92" t="s">
        <v>113</v>
      </c>
      <c r="D320" s="92" t="s">
        <v>13</v>
      </c>
      <c r="E320" s="92" t="s">
        <v>11</v>
      </c>
      <c r="F320" s="124">
        <v>5</v>
      </c>
      <c r="G320" s="124">
        <v>115</v>
      </c>
      <c r="H320" s="728"/>
      <c r="I320" s="300">
        <v>7.8044000000000002</v>
      </c>
      <c r="J320" s="406">
        <v>7.8044000000000002</v>
      </c>
      <c r="K320" s="406">
        <v>7.8044000000000002</v>
      </c>
      <c r="L320" s="406"/>
      <c r="M320" s="332">
        <f t="shared" si="48"/>
        <v>3.1217600000000001</v>
      </c>
      <c r="N320" s="332">
        <f t="shared" si="49"/>
        <v>3.1217600000000001</v>
      </c>
      <c r="O320" s="330">
        <f t="shared" si="49"/>
        <v>0</v>
      </c>
      <c r="P320" s="220"/>
    </row>
    <row r="321" spans="1:16" ht="16.899999999999999" customHeight="1" x14ac:dyDescent="0.2">
      <c r="A321" s="60">
        <v>23</v>
      </c>
      <c r="B321" s="680"/>
      <c r="C321" s="92" t="s">
        <v>113</v>
      </c>
      <c r="D321" s="92" t="s">
        <v>9</v>
      </c>
      <c r="E321" s="92" t="s">
        <v>9</v>
      </c>
      <c r="F321" s="124">
        <v>5</v>
      </c>
      <c r="G321" s="124">
        <v>116</v>
      </c>
      <c r="H321" s="728"/>
      <c r="I321" s="300">
        <v>56.397199999999998</v>
      </c>
      <c r="J321" s="406">
        <v>56.397199999999998</v>
      </c>
      <c r="K321" s="406">
        <v>56.397199999999998</v>
      </c>
      <c r="L321" s="406"/>
      <c r="M321" s="332">
        <f t="shared" si="48"/>
        <v>22.558880000000002</v>
      </c>
      <c r="N321" s="332">
        <f t="shared" si="49"/>
        <v>22.558880000000002</v>
      </c>
      <c r="O321" s="330">
        <f t="shared" si="49"/>
        <v>0</v>
      </c>
      <c r="P321" s="220"/>
    </row>
    <row r="322" spans="1:16" ht="16.899999999999999" customHeight="1" x14ac:dyDescent="0.2">
      <c r="A322" s="60">
        <v>24</v>
      </c>
      <c r="B322" s="680"/>
      <c r="C322" s="92" t="s">
        <v>113</v>
      </c>
      <c r="D322" s="92" t="s">
        <v>21</v>
      </c>
      <c r="E322" s="92" t="s">
        <v>13</v>
      </c>
      <c r="F322" s="124">
        <v>5</v>
      </c>
      <c r="G322" s="124">
        <v>117</v>
      </c>
      <c r="H322" s="728"/>
      <c r="I322" s="300">
        <v>4.0157999999999996</v>
      </c>
      <c r="J322" s="406">
        <v>4.0157999999999996</v>
      </c>
      <c r="K322" s="406">
        <v>4.0157999999999996</v>
      </c>
      <c r="L322" s="406"/>
      <c r="M322" s="332">
        <f t="shared" si="48"/>
        <v>1.60632</v>
      </c>
      <c r="N322" s="332">
        <f t="shared" si="49"/>
        <v>1.60632</v>
      </c>
      <c r="O322" s="330">
        <f t="shared" si="49"/>
        <v>0</v>
      </c>
      <c r="P322" s="220"/>
    </row>
    <row r="323" spans="1:16" ht="16.899999999999999" customHeight="1" x14ac:dyDescent="0.2">
      <c r="A323" s="60">
        <v>25</v>
      </c>
      <c r="B323" s="680"/>
      <c r="C323" s="92" t="s">
        <v>113</v>
      </c>
      <c r="D323" s="92" t="s">
        <v>21</v>
      </c>
      <c r="E323" s="92" t="s">
        <v>21</v>
      </c>
      <c r="F323" s="124">
        <v>5</v>
      </c>
      <c r="G323" s="124">
        <v>118</v>
      </c>
      <c r="H323" s="728"/>
      <c r="I323" s="300">
        <v>0.86529999999999996</v>
      </c>
      <c r="J323" s="406">
        <v>0.86529999999999996</v>
      </c>
      <c r="K323" s="406">
        <v>0.86529999999999996</v>
      </c>
      <c r="L323" s="406"/>
      <c r="M323" s="332">
        <f t="shared" si="48"/>
        <v>0.34611999999999998</v>
      </c>
      <c r="N323" s="332">
        <f t="shared" si="49"/>
        <v>0.34611999999999998</v>
      </c>
      <c r="O323" s="330">
        <f t="shared" si="49"/>
        <v>0</v>
      </c>
      <c r="P323" s="220"/>
    </row>
    <row r="324" spans="1:16" ht="16.899999999999999" customHeight="1" x14ac:dyDescent="0.2">
      <c r="A324" s="60">
        <v>26</v>
      </c>
      <c r="B324" s="680"/>
      <c r="C324" s="92" t="s">
        <v>113</v>
      </c>
      <c r="D324" s="92" t="s">
        <v>21</v>
      </c>
      <c r="E324" s="92" t="s">
        <v>9</v>
      </c>
      <c r="F324" s="124">
        <v>5</v>
      </c>
      <c r="G324" s="124">
        <v>134</v>
      </c>
      <c r="H324" s="728"/>
      <c r="I324" s="300">
        <v>39.687100000000001</v>
      </c>
      <c r="J324" s="406">
        <v>39.687100000000001</v>
      </c>
      <c r="K324" s="406">
        <v>39.687100000000001</v>
      </c>
      <c r="L324" s="406"/>
      <c r="M324" s="332">
        <f t="shared" si="48"/>
        <v>15.874840000000001</v>
      </c>
      <c r="N324" s="332">
        <f t="shared" si="49"/>
        <v>15.874840000000001</v>
      </c>
      <c r="O324" s="330">
        <f t="shared" si="49"/>
        <v>0</v>
      </c>
      <c r="P324" s="220"/>
    </row>
    <row r="325" spans="1:16" ht="16.899999999999999" customHeight="1" x14ac:dyDescent="0.2">
      <c r="A325" s="60">
        <v>27</v>
      </c>
      <c r="B325" s="680"/>
      <c r="C325" s="92" t="s">
        <v>113</v>
      </c>
      <c r="D325" s="92" t="s">
        <v>21</v>
      </c>
      <c r="E325" s="92" t="s">
        <v>10</v>
      </c>
      <c r="F325" s="124">
        <v>5</v>
      </c>
      <c r="G325" s="124">
        <v>126</v>
      </c>
      <c r="H325" s="728"/>
      <c r="I325" s="300">
        <v>6.7500999999999998</v>
      </c>
      <c r="J325" s="406">
        <v>6.7500999999999998</v>
      </c>
      <c r="K325" s="406">
        <v>6.7500999999999998</v>
      </c>
      <c r="L325" s="406"/>
      <c r="M325" s="332">
        <f t="shared" si="48"/>
        <v>2.70004</v>
      </c>
      <c r="N325" s="332">
        <f t="shared" si="49"/>
        <v>2.70004</v>
      </c>
      <c r="O325" s="330">
        <f t="shared" si="49"/>
        <v>0</v>
      </c>
      <c r="P325" s="220"/>
    </row>
    <row r="326" spans="1:16" ht="16.899999999999999" customHeight="1" x14ac:dyDescent="0.2">
      <c r="A326" s="60">
        <v>28</v>
      </c>
      <c r="B326" s="680"/>
      <c r="C326" s="92" t="s">
        <v>113</v>
      </c>
      <c r="D326" s="8" t="s">
        <v>21</v>
      </c>
      <c r="E326" s="8" t="s">
        <v>11</v>
      </c>
      <c r="F326" s="124">
        <v>6</v>
      </c>
      <c r="G326" s="124">
        <v>107</v>
      </c>
      <c r="H326" s="728"/>
      <c r="I326" s="300">
        <v>17.586500000000001</v>
      </c>
      <c r="J326" s="406">
        <v>17.586500000000001</v>
      </c>
      <c r="K326" s="406">
        <v>17.586500000000001</v>
      </c>
      <c r="L326" s="406"/>
      <c r="M326" s="332">
        <f t="shared" si="48"/>
        <v>7.0346000000000011</v>
      </c>
      <c r="N326" s="332">
        <f t="shared" si="49"/>
        <v>7.0346000000000011</v>
      </c>
      <c r="O326" s="330">
        <f t="shared" si="49"/>
        <v>0</v>
      </c>
      <c r="P326" s="220"/>
    </row>
    <row r="327" spans="1:16" ht="16.899999999999999" customHeight="1" x14ac:dyDescent="0.2">
      <c r="A327" s="60">
        <v>29</v>
      </c>
      <c r="B327" s="680"/>
      <c r="C327" s="92" t="s">
        <v>113</v>
      </c>
      <c r="D327" s="92" t="s">
        <v>21</v>
      </c>
      <c r="E327" s="92" t="s">
        <v>12</v>
      </c>
      <c r="F327" s="124">
        <v>5</v>
      </c>
      <c r="G327" s="124">
        <v>120</v>
      </c>
      <c r="H327" s="729"/>
      <c r="I327" s="300">
        <v>1.036</v>
      </c>
      <c r="J327" s="415">
        <v>1.036</v>
      </c>
      <c r="K327" s="415">
        <v>1.036</v>
      </c>
      <c r="L327" s="415"/>
      <c r="M327" s="332">
        <f t="shared" si="48"/>
        <v>0.41440000000000005</v>
      </c>
      <c r="N327" s="332">
        <f t="shared" si="49"/>
        <v>0.41440000000000005</v>
      </c>
      <c r="O327" s="330">
        <f t="shared" si="49"/>
        <v>0</v>
      </c>
      <c r="P327" s="416"/>
    </row>
    <row r="328" spans="1:16" ht="16.899999999999999" customHeight="1" x14ac:dyDescent="0.2">
      <c r="A328" s="60">
        <v>30</v>
      </c>
      <c r="B328" s="680"/>
      <c r="C328" s="8" t="s">
        <v>113</v>
      </c>
      <c r="D328" s="8" t="s">
        <v>21</v>
      </c>
      <c r="E328" s="8" t="s">
        <v>55</v>
      </c>
      <c r="F328" s="124">
        <v>5</v>
      </c>
      <c r="G328" s="124">
        <v>139</v>
      </c>
      <c r="H328" s="733" t="s">
        <v>211</v>
      </c>
      <c r="I328" s="300">
        <v>1.3746</v>
      </c>
      <c r="J328" s="406">
        <v>1.3746</v>
      </c>
      <c r="K328" s="406">
        <v>1.3746</v>
      </c>
      <c r="L328" s="406"/>
      <c r="M328" s="332">
        <f t="shared" si="48"/>
        <v>0.54984</v>
      </c>
      <c r="N328" s="332">
        <f t="shared" si="49"/>
        <v>0.54984</v>
      </c>
      <c r="O328" s="330">
        <f t="shared" si="49"/>
        <v>0</v>
      </c>
      <c r="P328" s="220"/>
    </row>
    <row r="329" spans="1:16" ht="16.899999999999999" customHeight="1" x14ac:dyDescent="0.2">
      <c r="A329" s="60">
        <v>31</v>
      </c>
      <c r="B329" s="680"/>
      <c r="C329" s="8" t="s">
        <v>113</v>
      </c>
      <c r="D329" s="8" t="s">
        <v>21</v>
      </c>
      <c r="E329" s="8" t="s">
        <v>13</v>
      </c>
      <c r="F329" s="124">
        <v>5</v>
      </c>
      <c r="G329" s="124">
        <v>136</v>
      </c>
      <c r="H329" s="734"/>
      <c r="I329" s="300">
        <v>0.41689999999999999</v>
      </c>
      <c r="J329" s="406">
        <v>0.41689999999999999</v>
      </c>
      <c r="K329" s="406">
        <v>0.41689999999999999</v>
      </c>
      <c r="L329" s="406"/>
      <c r="M329" s="332">
        <f t="shared" si="48"/>
        <v>0.16676000000000002</v>
      </c>
      <c r="N329" s="332">
        <f t="shared" si="49"/>
        <v>0.16676000000000002</v>
      </c>
      <c r="O329" s="330">
        <f t="shared" si="49"/>
        <v>0</v>
      </c>
      <c r="P329" s="220"/>
    </row>
    <row r="330" spans="1:16" ht="16.899999999999999" customHeight="1" x14ac:dyDescent="0.2">
      <c r="A330" s="60">
        <v>32</v>
      </c>
      <c r="B330" s="680"/>
      <c r="C330" s="8" t="s">
        <v>113</v>
      </c>
      <c r="D330" s="8" t="s">
        <v>21</v>
      </c>
      <c r="E330" s="8" t="s">
        <v>21</v>
      </c>
      <c r="F330" s="124">
        <v>5</v>
      </c>
      <c r="G330" s="124">
        <v>137</v>
      </c>
      <c r="H330" s="734"/>
      <c r="I330" s="300">
        <v>4.7483000000000004</v>
      </c>
      <c r="J330" s="406">
        <v>4.7483000000000004</v>
      </c>
      <c r="K330" s="406">
        <v>4.7483000000000004</v>
      </c>
      <c r="L330" s="406"/>
      <c r="M330" s="332">
        <f t="shared" si="48"/>
        <v>1.8993200000000003</v>
      </c>
      <c r="N330" s="332">
        <f t="shared" si="49"/>
        <v>1.8993200000000003</v>
      </c>
      <c r="O330" s="330">
        <f t="shared" si="49"/>
        <v>0</v>
      </c>
      <c r="P330" s="220"/>
    </row>
    <row r="331" spans="1:16" ht="16.899999999999999" customHeight="1" x14ac:dyDescent="0.2">
      <c r="A331" s="60">
        <v>33</v>
      </c>
      <c r="B331" s="680"/>
      <c r="C331" s="8" t="s">
        <v>113</v>
      </c>
      <c r="D331" s="8" t="s">
        <v>21</v>
      </c>
      <c r="E331" s="8" t="s">
        <v>9</v>
      </c>
      <c r="F331" s="124">
        <v>5</v>
      </c>
      <c r="G331" s="124">
        <v>134</v>
      </c>
      <c r="H331" s="734"/>
      <c r="I331" s="300">
        <v>3.0815000000000001</v>
      </c>
      <c r="J331" s="406">
        <v>3.0815000000000001</v>
      </c>
      <c r="K331" s="406">
        <v>3.0815000000000001</v>
      </c>
      <c r="L331" s="406"/>
      <c r="M331" s="332">
        <f t="shared" si="48"/>
        <v>1.2326000000000001</v>
      </c>
      <c r="N331" s="332">
        <f t="shared" si="49"/>
        <v>1.2326000000000001</v>
      </c>
      <c r="O331" s="330">
        <f t="shared" si="49"/>
        <v>0</v>
      </c>
      <c r="P331" s="220"/>
    </row>
    <row r="332" spans="1:16" ht="16.899999999999999" customHeight="1" x14ac:dyDescent="0.2">
      <c r="A332" s="60">
        <v>34</v>
      </c>
      <c r="B332" s="680"/>
      <c r="C332" s="8" t="s">
        <v>113</v>
      </c>
      <c r="D332" s="8" t="s">
        <v>21</v>
      </c>
      <c r="E332" s="8" t="s">
        <v>11</v>
      </c>
      <c r="F332" s="124">
        <v>5</v>
      </c>
      <c r="G332" s="124">
        <v>135</v>
      </c>
      <c r="H332" s="734"/>
      <c r="I332" s="300">
        <v>3.71</v>
      </c>
      <c r="J332" s="406">
        <v>3.71</v>
      </c>
      <c r="K332" s="406">
        <v>3.71</v>
      </c>
      <c r="L332" s="406"/>
      <c r="M332" s="332">
        <f t="shared" si="48"/>
        <v>1.484</v>
      </c>
      <c r="N332" s="332">
        <f t="shared" si="49"/>
        <v>1.484</v>
      </c>
      <c r="O332" s="330">
        <f t="shared" si="49"/>
        <v>0</v>
      </c>
      <c r="P332" s="220"/>
    </row>
    <row r="333" spans="1:16" ht="16.899999999999999" customHeight="1" x14ac:dyDescent="0.2">
      <c r="A333" s="60">
        <v>35</v>
      </c>
      <c r="B333" s="680"/>
      <c r="C333" s="8" t="s">
        <v>113</v>
      </c>
      <c r="D333" s="8" t="s">
        <v>21</v>
      </c>
      <c r="E333" s="8" t="s">
        <v>12</v>
      </c>
      <c r="F333" s="124">
        <v>5</v>
      </c>
      <c r="G333" s="124">
        <v>138</v>
      </c>
      <c r="H333" s="734"/>
      <c r="I333" s="300">
        <v>6.2519</v>
      </c>
      <c r="J333" s="406">
        <v>6.2519</v>
      </c>
      <c r="K333" s="406">
        <v>6.2519</v>
      </c>
      <c r="L333" s="406"/>
      <c r="M333" s="332">
        <f t="shared" si="48"/>
        <v>2.5007600000000001</v>
      </c>
      <c r="N333" s="332">
        <f t="shared" si="49"/>
        <v>2.5007600000000001</v>
      </c>
      <c r="O333" s="330">
        <f t="shared" si="49"/>
        <v>0</v>
      </c>
      <c r="P333" s="220"/>
    </row>
    <row r="334" spans="1:16" ht="16.899999999999999" customHeight="1" x14ac:dyDescent="0.2">
      <c r="A334" s="60">
        <v>36</v>
      </c>
      <c r="B334" s="680"/>
      <c r="C334" s="8" t="s">
        <v>113</v>
      </c>
      <c r="D334" s="8" t="s">
        <v>21</v>
      </c>
      <c r="E334" s="8" t="s">
        <v>10</v>
      </c>
      <c r="F334" s="124">
        <v>5</v>
      </c>
      <c r="G334" s="124">
        <v>140</v>
      </c>
      <c r="H334" s="735"/>
      <c r="I334" s="300">
        <v>1.1569</v>
      </c>
      <c r="J334" s="406">
        <v>1.1569</v>
      </c>
      <c r="K334" s="406">
        <v>1.1569</v>
      </c>
      <c r="L334" s="406"/>
      <c r="M334" s="332">
        <f t="shared" si="48"/>
        <v>0.46276000000000006</v>
      </c>
      <c r="N334" s="332">
        <f t="shared" si="49"/>
        <v>0.46276000000000006</v>
      </c>
      <c r="O334" s="330">
        <f t="shared" si="49"/>
        <v>0</v>
      </c>
      <c r="P334" s="220"/>
    </row>
    <row r="335" spans="1:16" ht="16.899999999999999" customHeight="1" x14ac:dyDescent="0.2">
      <c r="A335" s="60">
        <v>37</v>
      </c>
      <c r="B335" s="680"/>
      <c r="C335" s="92" t="s">
        <v>113</v>
      </c>
      <c r="D335" s="92" t="s">
        <v>13</v>
      </c>
      <c r="E335" s="92" t="s">
        <v>13</v>
      </c>
      <c r="F335" s="124">
        <v>5</v>
      </c>
      <c r="G335" s="124">
        <v>121</v>
      </c>
      <c r="H335" s="679" t="s">
        <v>209</v>
      </c>
      <c r="I335" s="300">
        <v>8.74</v>
      </c>
      <c r="J335" s="406">
        <v>8.74</v>
      </c>
      <c r="K335" s="406">
        <v>8.74</v>
      </c>
      <c r="L335" s="406"/>
      <c r="M335" s="332">
        <f t="shared" si="48"/>
        <v>3.4960000000000004</v>
      </c>
      <c r="N335" s="332">
        <f t="shared" si="49"/>
        <v>3.4960000000000004</v>
      </c>
      <c r="O335" s="330">
        <f t="shared" si="49"/>
        <v>0</v>
      </c>
      <c r="P335" s="220"/>
    </row>
    <row r="336" spans="1:16" ht="16.899999999999999" customHeight="1" x14ac:dyDescent="0.2">
      <c r="A336" s="60">
        <v>38</v>
      </c>
      <c r="B336" s="680"/>
      <c r="C336" s="92" t="s">
        <v>113</v>
      </c>
      <c r="D336" s="92" t="s">
        <v>9</v>
      </c>
      <c r="E336" s="92" t="s">
        <v>11</v>
      </c>
      <c r="F336" s="124">
        <v>5</v>
      </c>
      <c r="G336" s="124">
        <v>130</v>
      </c>
      <c r="H336" s="680"/>
      <c r="I336" s="300">
        <v>2.1585999999999999</v>
      </c>
      <c r="J336" s="406">
        <v>2.1585999999999999</v>
      </c>
      <c r="K336" s="406">
        <v>2.1585999999999999</v>
      </c>
      <c r="L336" s="406"/>
      <c r="M336" s="332">
        <f t="shared" si="48"/>
        <v>0.86343999999999999</v>
      </c>
      <c r="N336" s="332">
        <f t="shared" si="49"/>
        <v>0.86343999999999999</v>
      </c>
      <c r="O336" s="330">
        <f t="shared" si="49"/>
        <v>0</v>
      </c>
      <c r="P336" s="220"/>
    </row>
    <row r="337" spans="1:16" ht="16.899999999999999" customHeight="1" x14ac:dyDescent="0.2">
      <c r="A337" s="60">
        <v>39</v>
      </c>
      <c r="B337" s="680"/>
      <c r="C337" s="92" t="s">
        <v>113</v>
      </c>
      <c r="D337" s="92" t="s">
        <v>9</v>
      </c>
      <c r="E337" s="92" t="s">
        <v>13</v>
      </c>
      <c r="F337" s="124">
        <v>5</v>
      </c>
      <c r="G337" s="124">
        <v>122</v>
      </c>
      <c r="H337" s="680"/>
      <c r="I337" s="300">
        <v>20.0184</v>
      </c>
      <c r="J337" s="406">
        <v>20.0184</v>
      </c>
      <c r="K337" s="406">
        <v>20.0184</v>
      </c>
      <c r="L337" s="406"/>
      <c r="M337" s="332">
        <f t="shared" si="48"/>
        <v>8.0073600000000003</v>
      </c>
      <c r="N337" s="332">
        <f t="shared" si="49"/>
        <v>8.0073600000000003</v>
      </c>
      <c r="O337" s="330">
        <f t="shared" si="49"/>
        <v>0</v>
      </c>
      <c r="P337" s="220"/>
    </row>
    <row r="338" spans="1:16" ht="16.899999999999999" customHeight="1" x14ac:dyDescent="0.2">
      <c r="A338" s="60">
        <v>40</v>
      </c>
      <c r="B338" s="680"/>
      <c r="C338" s="92" t="s">
        <v>113</v>
      </c>
      <c r="D338" s="92" t="s">
        <v>13</v>
      </c>
      <c r="E338" s="92" t="s">
        <v>21</v>
      </c>
      <c r="F338" s="124">
        <v>5</v>
      </c>
      <c r="G338" s="124">
        <v>124</v>
      </c>
      <c r="H338" s="680"/>
      <c r="I338" s="300">
        <v>6.1561000000000003</v>
      </c>
      <c r="J338" s="406">
        <v>6.1561000000000003</v>
      </c>
      <c r="K338" s="406">
        <v>6.1561000000000003</v>
      </c>
      <c r="L338" s="406"/>
      <c r="M338" s="332">
        <f t="shared" si="48"/>
        <v>2.4624400000000004</v>
      </c>
      <c r="N338" s="332">
        <f t="shared" si="49"/>
        <v>2.4624400000000004</v>
      </c>
      <c r="O338" s="330">
        <f t="shared" si="49"/>
        <v>0</v>
      </c>
      <c r="P338" s="220"/>
    </row>
    <row r="339" spans="1:16" ht="16.899999999999999" customHeight="1" x14ac:dyDescent="0.2">
      <c r="A339" s="60">
        <v>41</v>
      </c>
      <c r="B339" s="680"/>
      <c r="C339" s="92" t="s">
        <v>113</v>
      </c>
      <c r="D339" s="92" t="s">
        <v>9</v>
      </c>
      <c r="E339" s="92" t="s">
        <v>21</v>
      </c>
      <c r="F339" s="124">
        <v>5</v>
      </c>
      <c r="G339" s="124">
        <v>127</v>
      </c>
      <c r="H339" s="680"/>
      <c r="I339" s="300">
        <v>3.8895</v>
      </c>
      <c r="J339" s="406">
        <v>3.8895</v>
      </c>
      <c r="K339" s="406">
        <v>3.8895</v>
      </c>
      <c r="L339" s="406"/>
      <c r="M339" s="332">
        <f t="shared" si="48"/>
        <v>1.5558000000000001</v>
      </c>
      <c r="N339" s="332">
        <f t="shared" si="49"/>
        <v>1.5558000000000001</v>
      </c>
      <c r="O339" s="330">
        <f t="shared" si="49"/>
        <v>0</v>
      </c>
      <c r="P339" s="220"/>
    </row>
    <row r="340" spans="1:16" ht="16.899999999999999" customHeight="1" x14ac:dyDescent="0.2">
      <c r="A340" s="60">
        <v>42</v>
      </c>
      <c r="B340" s="680"/>
      <c r="C340" s="92" t="s">
        <v>113</v>
      </c>
      <c r="D340" s="8" t="s">
        <v>10</v>
      </c>
      <c r="E340" s="8" t="s">
        <v>9</v>
      </c>
      <c r="F340" s="124">
        <v>5</v>
      </c>
      <c r="G340" s="124">
        <v>128</v>
      </c>
      <c r="H340" s="680"/>
      <c r="I340" s="300">
        <v>2.7446000000000002</v>
      </c>
      <c r="J340" s="406">
        <v>2.7446000000000002</v>
      </c>
      <c r="K340" s="406">
        <v>2.7446000000000002</v>
      </c>
      <c r="L340" s="406"/>
      <c r="M340" s="332">
        <f t="shared" si="48"/>
        <v>1.0978400000000001</v>
      </c>
      <c r="N340" s="332">
        <f t="shared" si="49"/>
        <v>1.0978400000000001</v>
      </c>
      <c r="O340" s="330">
        <f t="shared" si="49"/>
        <v>0</v>
      </c>
      <c r="P340" s="220"/>
    </row>
    <row r="341" spans="1:16" ht="16.899999999999999" customHeight="1" x14ac:dyDescent="0.2">
      <c r="A341" s="60">
        <v>43</v>
      </c>
      <c r="B341" s="680"/>
      <c r="C341" s="92" t="s">
        <v>113</v>
      </c>
      <c r="D341" s="8" t="s">
        <v>10</v>
      </c>
      <c r="E341" s="8" t="s">
        <v>11</v>
      </c>
      <c r="F341" s="124">
        <v>5</v>
      </c>
      <c r="G341" s="124">
        <v>129</v>
      </c>
      <c r="H341" s="680"/>
      <c r="I341" s="300">
        <v>3.6924000000000001</v>
      </c>
      <c r="J341" s="406">
        <v>3.6924000000000001</v>
      </c>
      <c r="K341" s="406">
        <v>3.6924000000000001</v>
      </c>
      <c r="L341" s="406"/>
      <c r="M341" s="332">
        <f t="shared" si="48"/>
        <v>1.4769600000000001</v>
      </c>
      <c r="N341" s="332">
        <f t="shared" si="49"/>
        <v>1.4769600000000001</v>
      </c>
      <c r="O341" s="330">
        <f t="shared" si="49"/>
        <v>0</v>
      </c>
      <c r="P341" s="220"/>
    </row>
    <row r="342" spans="1:16" ht="16.899999999999999" customHeight="1" x14ac:dyDescent="0.2">
      <c r="A342" s="60">
        <v>44</v>
      </c>
      <c r="B342" s="680"/>
      <c r="C342" s="8" t="s">
        <v>113</v>
      </c>
      <c r="D342" s="8" t="s">
        <v>12</v>
      </c>
      <c r="E342" s="8" t="s">
        <v>9</v>
      </c>
      <c r="F342" s="124">
        <v>6</v>
      </c>
      <c r="G342" s="124">
        <v>108</v>
      </c>
      <c r="H342" s="680"/>
      <c r="I342" s="300">
        <v>14.944699999999999</v>
      </c>
      <c r="J342" s="406">
        <v>14.944699999999999</v>
      </c>
      <c r="K342" s="406">
        <v>14.944699999999999</v>
      </c>
      <c r="L342" s="406"/>
      <c r="M342" s="332">
        <f t="shared" si="48"/>
        <v>5.9778799999999999</v>
      </c>
      <c r="N342" s="332">
        <f t="shared" si="49"/>
        <v>5.9778799999999999</v>
      </c>
      <c r="O342" s="330">
        <f t="shared" si="49"/>
        <v>0</v>
      </c>
      <c r="P342" s="220"/>
    </row>
    <row r="343" spans="1:16" ht="16.899999999999999" customHeight="1" x14ac:dyDescent="0.2">
      <c r="A343" s="60">
        <v>45</v>
      </c>
      <c r="B343" s="680"/>
      <c r="C343" s="8" t="s">
        <v>113</v>
      </c>
      <c r="D343" s="8" t="s">
        <v>12</v>
      </c>
      <c r="E343" s="8" t="s">
        <v>11</v>
      </c>
      <c r="F343" s="124">
        <v>6</v>
      </c>
      <c r="G343" s="124">
        <v>109</v>
      </c>
      <c r="H343" s="680"/>
      <c r="I343" s="300">
        <v>2.6080999999999999</v>
      </c>
      <c r="J343" s="406">
        <v>2.6080999999999999</v>
      </c>
      <c r="K343" s="406">
        <v>2.6080999999999999</v>
      </c>
      <c r="L343" s="406"/>
      <c r="M343" s="332">
        <f t="shared" si="48"/>
        <v>1.0432399999999999</v>
      </c>
      <c r="N343" s="332">
        <f t="shared" si="49"/>
        <v>1.0432399999999999</v>
      </c>
      <c r="O343" s="330">
        <f t="shared" si="49"/>
        <v>0</v>
      </c>
      <c r="P343" s="220"/>
    </row>
    <row r="344" spans="1:16" ht="16.899999999999999" customHeight="1" x14ac:dyDescent="0.2">
      <c r="A344" s="60">
        <v>46</v>
      </c>
      <c r="B344" s="680"/>
      <c r="C344" s="8" t="s">
        <v>113</v>
      </c>
      <c r="D344" s="8" t="s">
        <v>12</v>
      </c>
      <c r="E344" s="8" t="s">
        <v>21</v>
      </c>
      <c r="F344" s="124">
        <v>6</v>
      </c>
      <c r="G344" s="124">
        <v>110</v>
      </c>
      <c r="H344" s="680"/>
      <c r="I344" s="300">
        <v>0.77780000000000005</v>
      </c>
      <c r="J344" s="406">
        <v>0.77780000000000005</v>
      </c>
      <c r="K344" s="406">
        <v>0.77780000000000005</v>
      </c>
      <c r="L344" s="406"/>
      <c r="M344" s="332">
        <f t="shared" si="48"/>
        <v>0.31112000000000006</v>
      </c>
      <c r="N344" s="332">
        <f t="shared" si="49"/>
        <v>0.31112000000000006</v>
      </c>
      <c r="O344" s="330">
        <f t="shared" si="49"/>
        <v>0</v>
      </c>
      <c r="P344" s="220"/>
    </row>
    <row r="345" spans="1:16" ht="16.899999999999999" customHeight="1" x14ac:dyDescent="0.2">
      <c r="A345" s="60">
        <v>47</v>
      </c>
      <c r="B345" s="680"/>
      <c r="C345" s="8" t="s">
        <v>113</v>
      </c>
      <c r="D345" s="8" t="s">
        <v>12</v>
      </c>
      <c r="E345" s="8" t="s">
        <v>12</v>
      </c>
      <c r="F345" s="124">
        <v>6</v>
      </c>
      <c r="G345" s="124">
        <v>111</v>
      </c>
      <c r="H345" s="680"/>
      <c r="I345" s="300">
        <v>1.7627999999999999</v>
      </c>
      <c r="J345" s="406">
        <v>1.7627999999999999</v>
      </c>
      <c r="K345" s="406">
        <v>1.7627999999999999</v>
      </c>
      <c r="L345" s="406"/>
      <c r="M345" s="332">
        <f t="shared" si="48"/>
        <v>0.70511999999999997</v>
      </c>
      <c r="N345" s="332">
        <f t="shared" si="49"/>
        <v>0.70511999999999997</v>
      </c>
      <c r="O345" s="330">
        <f t="shared" si="49"/>
        <v>0</v>
      </c>
      <c r="P345" s="220"/>
    </row>
    <row r="346" spans="1:16" ht="16.899999999999999" customHeight="1" x14ac:dyDescent="0.2">
      <c r="A346" s="60">
        <v>48</v>
      </c>
      <c r="B346" s="680"/>
      <c r="C346" s="8" t="s">
        <v>113</v>
      </c>
      <c r="D346" s="8" t="s">
        <v>12</v>
      </c>
      <c r="E346" s="8" t="s">
        <v>13</v>
      </c>
      <c r="F346" s="124">
        <v>6</v>
      </c>
      <c r="G346" s="124">
        <v>112</v>
      </c>
      <c r="H346" s="680"/>
      <c r="I346" s="300">
        <v>4.5934999999999997</v>
      </c>
      <c r="J346" s="406">
        <v>4.5934999999999997</v>
      </c>
      <c r="K346" s="406">
        <v>4.5934999999999997</v>
      </c>
      <c r="L346" s="406"/>
      <c r="M346" s="332">
        <f t="shared" si="48"/>
        <v>1.8373999999999999</v>
      </c>
      <c r="N346" s="332">
        <f t="shared" si="49"/>
        <v>1.8373999999999999</v>
      </c>
      <c r="O346" s="330">
        <f t="shared" si="49"/>
        <v>0</v>
      </c>
      <c r="P346" s="220"/>
    </row>
    <row r="347" spans="1:16" ht="16.899999999999999" customHeight="1" x14ac:dyDescent="0.2">
      <c r="A347" s="60">
        <v>49</v>
      </c>
      <c r="B347" s="681"/>
      <c r="C347" s="8" t="s">
        <v>113</v>
      </c>
      <c r="D347" s="8" t="s">
        <v>22</v>
      </c>
      <c r="E347" s="8" t="s">
        <v>9</v>
      </c>
      <c r="F347" s="124">
        <v>6</v>
      </c>
      <c r="G347" s="124">
        <v>113</v>
      </c>
      <c r="H347" s="681"/>
      <c r="I347" s="300">
        <v>2.8287</v>
      </c>
      <c r="J347" s="406">
        <v>2.8287</v>
      </c>
      <c r="K347" s="406">
        <v>2.8287</v>
      </c>
      <c r="L347" s="406"/>
      <c r="M347" s="332">
        <f t="shared" si="48"/>
        <v>1.13148</v>
      </c>
      <c r="N347" s="332">
        <f t="shared" si="49"/>
        <v>1.13148</v>
      </c>
      <c r="O347" s="330">
        <f t="shared" si="49"/>
        <v>0</v>
      </c>
      <c r="P347" s="220"/>
    </row>
    <row r="348" spans="1:16" s="417" customFormat="1" ht="16.899999999999999" customHeight="1" x14ac:dyDescent="0.2">
      <c r="A348" s="48" t="s">
        <v>31</v>
      </c>
      <c r="B348" s="730" t="s">
        <v>127</v>
      </c>
      <c r="C348" s="731"/>
      <c r="D348" s="732"/>
      <c r="E348" s="54"/>
      <c r="F348" s="129"/>
      <c r="G348" s="129"/>
      <c r="H348" s="130"/>
      <c r="I348" s="287">
        <f>SUM(I349:I371)</f>
        <v>300.78169999999994</v>
      </c>
      <c r="J348" s="287">
        <f t="shared" ref="J348:L348" si="52">SUM(J349:J371)</f>
        <v>299.23609999999996</v>
      </c>
      <c r="K348" s="287">
        <f t="shared" si="52"/>
        <v>299.23609999999996</v>
      </c>
      <c r="L348" s="287">
        <f t="shared" si="52"/>
        <v>0</v>
      </c>
      <c r="M348" s="329">
        <f t="shared" si="48"/>
        <v>119.69443999999999</v>
      </c>
      <c r="N348" s="332">
        <f t="shared" si="49"/>
        <v>119.69443999999999</v>
      </c>
      <c r="O348" s="330">
        <f t="shared" si="49"/>
        <v>0</v>
      </c>
      <c r="P348" s="52"/>
    </row>
    <row r="349" spans="1:16" ht="16.899999999999999" customHeight="1" x14ac:dyDescent="0.2">
      <c r="A349" s="60">
        <v>1</v>
      </c>
      <c r="B349" s="679" t="s">
        <v>126</v>
      </c>
      <c r="C349" s="8">
        <v>39</v>
      </c>
      <c r="D349" s="8">
        <v>7</v>
      </c>
      <c r="E349" s="8" t="s">
        <v>46</v>
      </c>
      <c r="F349" s="124">
        <v>5</v>
      </c>
      <c r="G349" s="124">
        <v>109</v>
      </c>
      <c r="H349" s="34"/>
      <c r="I349" s="300">
        <v>1.3833</v>
      </c>
      <c r="J349" s="315">
        <v>1.3833</v>
      </c>
      <c r="K349" s="406">
        <v>1.3833</v>
      </c>
      <c r="L349" s="406"/>
      <c r="M349" s="332">
        <f t="shared" si="48"/>
        <v>0.55332000000000003</v>
      </c>
      <c r="N349" s="332">
        <f t="shared" si="49"/>
        <v>0.55332000000000003</v>
      </c>
      <c r="O349" s="330">
        <f t="shared" si="49"/>
        <v>0</v>
      </c>
      <c r="P349" s="71"/>
    </row>
    <row r="350" spans="1:16" ht="16.899999999999999" customHeight="1" x14ac:dyDescent="0.2">
      <c r="A350" s="60">
        <v>2</v>
      </c>
      <c r="B350" s="680"/>
      <c r="C350" s="8">
        <v>39</v>
      </c>
      <c r="D350" s="8">
        <v>7</v>
      </c>
      <c r="E350" s="8" t="s">
        <v>47</v>
      </c>
      <c r="F350" s="124">
        <v>5</v>
      </c>
      <c r="G350" s="124">
        <v>110</v>
      </c>
      <c r="H350" s="680"/>
      <c r="I350" s="300">
        <v>0.58740000000000003</v>
      </c>
      <c r="J350" s="315">
        <v>0.58740000000000003</v>
      </c>
      <c r="K350" s="406">
        <v>0.58740000000000003</v>
      </c>
      <c r="L350" s="406"/>
      <c r="M350" s="332">
        <f t="shared" ref="M350:M388" si="53">N350+O350</f>
        <v>0.23496000000000003</v>
      </c>
      <c r="N350" s="332">
        <f t="shared" ref="N350:O388" si="54">K350*0.4</f>
        <v>0.23496000000000003</v>
      </c>
      <c r="O350" s="330">
        <f t="shared" si="54"/>
        <v>0</v>
      </c>
      <c r="P350" s="220"/>
    </row>
    <row r="351" spans="1:16" ht="16.899999999999999" customHeight="1" x14ac:dyDescent="0.2">
      <c r="A351" s="60">
        <v>3</v>
      </c>
      <c r="B351" s="680"/>
      <c r="C351" s="8">
        <v>40</v>
      </c>
      <c r="D351" s="8">
        <v>6</v>
      </c>
      <c r="E351" s="8" t="s">
        <v>46</v>
      </c>
      <c r="F351" s="124">
        <v>5</v>
      </c>
      <c r="G351" s="124">
        <v>111</v>
      </c>
      <c r="H351" s="681"/>
      <c r="I351" s="300">
        <v>1.1507000000000001</v>
      </c>
      <c r="J351" s="315">
        <v>1.1507000000000001</v>
      </c>
      <c r="K351" s="406">
        <v>1.1507000000000001</v>
      </c>
      <c r="L351" s="406"/>
      <c r="M351" s="332">
        <f t="shared" si="53"/>
        <v>0.46028000000000002</v>
      </c>
      <c r="N351" s="332">
        <f t="shared" si="54"/>
        <v>0.46028000000000002</v>
      </c>
      <c r="O351" s="330">
        <f t="shared" si="54"/>
        <v>0</v>
      </c>
      <c r="P351" s="220"/>
    </row>
    <row r="352" spans="1:16" ht="16.899999999999999" customHeight="1" x14ac:dyDescent="0.2">
      <c r="A352" s="60">
        <v>4</v>
      </c>
      <c r="B352" s="680"/>
      <c r="C352" s="8" t="s">
        <v>114</v>
      </c>
      <c r="D352" s="8" t="s">
        <v>9</v>
      </c>
      <c r="E352" s="8" t="s">
        <v>9</v>
      </c>
      <c r="F352" s="124">
        <v>1</v>
      </c>
      <c r="G352" s="124">
        <v>4</v>
      </c>
      <c r="H352" s="679" t="s">
        <v>209</v>
      </c>
      <c r="I352" s="300">
        <v>17.9909</v>
      </c>
      <c r="J352" s="315">
        <v>17.9909</v>
      </c>
      <c r="K352" s="406">
        <v>17.9909</v>
      </c>
      <c r="L352" s="406"/>
      <c r="M352" s="332">
        <f t="shared" si="53"/>
        <v>7.1963600000000003</v>
      </c>
      <c r="N352" s="332">
        <f t="shared" si="54"/>
        <v>7.1963600000000003</v>
      </c>
      <c r="O352" s="330">
        <f t="shared" si="54"/>
        <v>0</v>
      </c>
      <c r="P352" s="220"/>
    </row>
    <row r="353" spans="1:16" ht="16.899999999999999" customHeight="1" x14ac:dyDescent="0.2">
      <c r="A353" s="60">
        <v>5</v>
      </c>
      <c r="B353" s="680"/>
      <c r="C353" s="8" t="s">
        <v>114</v>
      </c>
      <c r="D353" s="8" t="s">
        <v>11</v>
      </c>
      <c r="E353" s="8" t="s">
        <v>9</v>
      </c>
      <c r="F353" s="124"/>
      <c r="G353" s="124"/>
      <c r="H353" s="680"/>
      <c r="I353" s="300">
        <v>17.243400000000001</v>
      </c>
      <c r="J353" s="315">
        <v>17.243400000000001</v>
      </c>
      <c r="K353" s="406">
        <v>17.243400000000001</v>
      </c>
      <c r="L353" s="406"/>
      <c r="M353" s="332">
        <f t="shared" si="53"/>
        <v>6.8973600000000008</v>
      </c>
      <c r="N353" s="332">
        <f t="shared" si="54"/>
        <v>6.8973600000000008</v>
      </c>
      <c r="O353" s="330">
        <f t="shared" si="54"/>
        <v>0</v>
      </c>
      <c r="P353" s="220"/>
    </row>
    <row r="354" spans="1:16" ht="16.899999999999999" customHeight="1" x14ac:dyDescent="0.2">
      <c r="A354" s="60">
        <v>6</v>
      </c>
      <c r="B354" s="680"/>
      <c r="C354" s="8" t="s">
        <v>114</v>
      </c>
      <c r="D354" s="8" t="s">
        <v>13</v>
      </c>
      <c r="E354" s="8" t="s">
        <v>9</v>
      </c>
      <c r="F354" s="124"/>
      <c r="G354" s="124"/>
      <c r="H354" s="680"/>
      <c r="I354" s="300">
        <v>10.481999999999999</v>
      </c>
      <c r="J354" s="315">
        <v>10.481999999999999</v>
      </c>
      <c r="K354" s="406">
        <v>10.481999999999999</v>
      </c>
      <c r="L354" s="406"/>
      <c r="M354" s="332">
        <f t="shared" si="53"/>
        <v>4.1928000000000001</v>
      </c>
      <c r="N354" s="332">
        <f t="shared" si="54"/>
        <v>4.1928000000000001</v>
      </c>
      <c r="O354" s="330">
        <f t="shared" si="54"/>
        <v>0</v>
      </c>
      <c r="P354" s="220"/>
    </row>
    <row r="355" spans="1:16" ht="16.899999999999999" customHeight="1" x14ac:dyDescent="0.2">
      <c r="A355" s="60">
        <v>7</v>
      </c>
      <c r="B355" s="680"/>
      <c r="C355" s="8" t="s">
        <v>114</v>
      </c>
      <c r="D355" s="8" t="s">
        <v>11</v>
      </c>
      <c r="E355" s="8" t="s">
        <v>11</v>
      </c>
      <c r="F355" s="124"/>
      <c r="G355" s="124"/>
      <c r="H355" s="680"/>
      <c r="I355" s="300">
        <v>20.8201</v>
      </c>
      <c r="J355" s="315">
        <v>20.8201</v>
      </c>
      <c r="K355" s="406">
        <v>20.8201</v>
      </c>
      <c r="L355" s="406"/>
      <c r="M355" s="332">
        <f t="shared" si="53"/>
        <v>8.3280399999999997</v>
      </c>
      <c r="N355" s="332">
        <f t="shared" si="54"/>
        <v>8.3280399999999997</v>
      </c>
      <c r="O355" s="330">
        <f t="shared" si="54"/>
        <v>0</v>
      </c>
      <c r="P355" s="220"/>
    </row>
    <row r="356" spans="1:16" ht="16.899999999999999" customHeight="1" x14ac:dyDescent="0.2">
      <c r="A356" s="60">
        <v>8</v>
      </c>
      <c r="B356" s="680"/>
      <c r="C356" s="8" t="s">
        <v>114</v>
      </c>
      <c r="D356" s="8" t="s">
        <v>21</v>
      </c>
      <c r="E356" s="8" t="s">
        <v>9</v>
      </c>
      <c r="F356" s="124"/>
      <c r="G356" s="124"/>
      <c r="H356" s="680"/>
      <c r="I356" s="300">
        <v>35.476399999999998</v>
      </c>
      <c r="J356" s="315">
        <v>35.476399999999998</v>
      </c>
      <c r="K356" s="406">
        <v>35.476399999999998</v>
      </c>
      <c r="L356" s="406"/>
      <c r="M356" s="332">
        <f t="shared" si="53"/>
        <v>14.19056</v>
      </c>
      <c r="N356" s="332">
        <f t="shared" si="54"/>
        <v>14.19056</v>
      </c>
      <c r="O356" s="330">
        <f t="shared" si="54"/>
        <v>0</v>
      </c>
      <c r="P356" s="220"/>
    </row>
    <row r="357" spans="1:16" ht="16.899999999999999" customHeight="1" x14ac:dyDescent="0.2">
      <c r="A357" s="60">
        <v>9</v>
      </c>
      <c r="B357" s="680"/>
      <c r="C357" s="8" t="s">
        <v>114</v>
      </c>
      <c r="D357" s="8" t="s">
        <v>13</v>
      </c>
      <c r="E357" s="8" t="s">
        <v>11</v>
      </c>
      <c r="F357" s="124"/>
      <c r="G357" s="124"/>
      <c r="H357" s="680"/>
      <c r="I357" s="300">
        <v>21.136800000000001</v>
      </c>
      <c r="J357" s="315">
        <v>21.136800000000001</v>
      </c>
      <c r="K357" s="406">
        <v>21.136800000000001</v>
      </c>
      <c r="L357" s="406"/>
      <c r="M357" s="332">
        <f t="shared" si="53"/>
        <v>8.45472</v>
      </c>
      <c r="N357" s="332">
        <f t="shared" si="54"/>
        <v>8.45472</v>
      </c>
      <c r="O357" s="330">
        <f t="shared" si="54"/>
        <v>0</v>
      </c>
      <c r="P357" s="220"/>
    </row>
    <row r="358" spans="1:16" ht="16.899999999999999" customHeight="1" x14ac:dyDescent="0.2">
      <c r="A358" s="60">
        <v>10</v>
      </c>
      <c r="B358" s="680"/>
      <c r="C358" s="8" t="s">
        <v>114</v>
      </c>
      <c r="D358" s="8" t="s">
        <v>21</v>
      </c>
      <c r="E358" s="8" t="s">
        <v>11</v>
      </c>
      <c r="F358" s="124"/>
      <c r="G358" s="124"/>
      <c r="H358" s="680"/>
      <c r="I358" s="300">
        <v>9.06</v>
      </c>
      <c r="J358" s="315">
        <v>9.06</v>
      </c>
      <c r="K358" s="406">
        <v>9.06</v>
      </c>
      <c r="L358" s="406"/>
      <c r="M358" s="332">
        <f t="shared" si="53"/>
        <v>3.6240000000000006</v>
      </c>
      <c r="N358" s="332">
        <f t="shared" si="54"/>
        <v>3.6240000000000006</v>
      </c>
      <c r="O358" s="330">
        <f t="shared" si="54"/>
        <v>0</v>
      </c>
      <c r="P358" s="220"/>
    </row>
    <row r="359" spans="1:16" ht="16.899999999999999" customHeight="1" x14ac:dyDescent="0.2">
      <c r="A359" s="60">
        <v>11</v>
      </c>
      <c r="B359" s="680"/>
      <c r="C359" s="8" t="s">
        <v>114</v>
      </c>
      <c r="D359" s="8" t="s">
        <v>11</v>
      </c>
      <c r="E359" s="8" t="s">
        <v>13</v>
      </c>
      <c r="F359" s="124"/>
      <c r="G359" s="124"/>
      <c r="H359" s="680"/>
      <c r="I359" s="300">
        <v>4.9459999999999997</v>
      </c>
      <c r="J359" s="315">
        <v>4.9459999999999997</v>
      </c>
      <c r="K359" s="406">
        <v>4.9459999999999997</v>
      </c>
      <c r="L359" s="406"/>
      <c r="M359" s="332">
        <f t="shared" si="53"/>
        <v>1.9783999999999999</v>
      </c>
      <c r="N359" s="332">
        <f t="shared" si="54"/>
        <v>1.9783999999999999</v>
      </c>
      <c r="O359" s="330">
        <f t="shared" si="54"/>
        <v>0</v>
      </c>
      <c r="P359" s="220"/>
    </row>
    <row r="360" spans="1:16" ht="16.899999999999999" customHeight="1" x14ac:dyDescent="0.2">
      <c r="A360" s="60">
        <v>12</v>
      </c>
      <c r="B360" s="680"/>
      <c r="C360" s="8" t="s">
        <v>114</v>
      </c>
      <c r="D360" s="8" t="s">
        <v>12</v>
      </c>
      <c r="E360" s="8" t="s">
        <v>9</v>
      </c>
      <c r="F360" s="124"/>
      <c r="G360" s="124"/>
      <c r="H360" s="680"/>
      <c r="I360" s="300">
        <v>30.4757</v>
      </c>
      <c r="J360" s="315">
        <v>30.4757</v>
      </c>
      <c r="K360" s="406">
        <v>30.4757</v>
      </c>
      <c r="L360" s="406"/>
      <c r="M360" s="332">
        <f t="shared" si="53"/>
        <v>12.190280000000001</v>
      </c>
      <c r="N360" s="332">
        <f t="shared" si="54"/>
        <v>12.190280000000001</v>
      </c>
      <c r="O360" s="330">
        <f t="shared" si="54"/>
        <v>0</v>
      </c>
      <c r="P360" s="220"/>
    </row>
    <row r="361" spans="1:16" ht="16.899999999999999" customHeight="1" x14ac:dyDescent="0.2">
      <c r="A361" s="60">
        <v>13</v>
      </c>
      <c r="B361" s="680"/>
      <c r="C361" s="8" t="s">
        <v>114</v>
      </c>
      <c r="D361" s="8" t="s">
        <v>10</v>
      </c>
      <c r="E361" s="8" t="s">
        <v>13</v>
      </c>
      <c r="F361" s="124"/>
      <c r="G361" s="124"/>
      <c r="H361" s="680"/>
      <c r="I361" s="300">
        <v>2.8654000000000002</v>
      </c>
      <c r="J361" s="315">
        <v>2.8654000000000002</v>
      </c>
      <c r="K361" s="406">
        <v>2.8654000000000002</v>
      </c>
      <c r="L361" s="406"/>
      <c r="M361" s="332">
        <f t="shared" si="53"/>
        <v>1.1461600000000001</v>
      </c>
      <c r="N361" s="332">
        <f t="shared" si="54"/>
        <v>1.1461600000000001</v>
      </c>
      <c r="O361" s="330">
        <f t="shared" si="54"/>
        <v>0</v>
      </c>
      <c r="P361" s="220"/>
    </row>
    <row r="362" spans="1:16" ht="16.899999999999999" customHeight="1" x14ac:dyDescent="0.2">
      <c r="A362" s="60">
        <v>14</v>
      </c>
      <c r="B362" s="680"/>
      <c r="C362" s="8" t="s">
        <v>114</v>
      </c>
      <c r="D362" s="8" t="s">
        <v>10</v>
      </c>
      <c r="E362" s="8" t="s">
        <v>21</v>
      </c>
      <c r="F362" s="124"/>
      <c r="G362" s="124"/>
      <c r="H362" s="680"/>
      <c r="I362" s="300">
        <v>2.3618999999999999</v>
      </c>
      <c r="J362" s="315">
        <v>2.3618999999999999</v>
      </c>
      <c r="K362" s="406">
        <v>2.3618999999999999</v>
      </c>
      <c r="L362" s="406"/>
      <c r="M362" s="332">
        <f t="shared" si="53"/>
        <v>0.94476000000000004</v>
      </c>
      <c r="N362" s="332">
        <f t="shared" si="54"/>
        <v>0.94476000000000004</v>
      </c>
      <c r="O362" s="330">
        <f t="shared" si="54"/>
        <v>0</v>
      </c>
      <c r="P362" s="220"/>
    </row>
    <row r="363" spans="1:16" ht="16.899999999999999" customHeight="1" x14ac:dyDescent="0.2">
      <c r="A363" s="60">
        <v>15</v>
      </c>
      <c r="B363" s="680"/>
      <c r="C363" s="8" t="s">
        <v>114</v>
      </c>
      <c r="D363" s="8" t="s">
        <v>21</v>
      </c>
      <c r="E363" s="8">
        <v>3</v>
      </c>
      <c r="F363" s="124"/>
      <c r="G363" s="124"/>
      <c r="H363" s="680"/>
      <c r="I363" s="300">
        <v>23.0639</v>
      </c>
      <c r="J363" s="315">
        <v>23.0639</v>
      </c>
      <c r="K363" s="406">
        <v>23.0639</v>
      </c>
      <c r="L363" s="406"/>
      <c r="M363" s="332">
        <f t="shared" si="53"/>
        <v>9.2255599999999998</v>
      </c>
      <c r="N363" s="332">
        <f t="shared" si="54"/>
        <v>9.2255599999999998</v>
      </c>
      <c r="O363" s="330">
        <f t="shared" si="54"/>
        <v>0</v>
      </c>
      <c r="P363" s="220"/>
    </row>
    <row r="364" spans="1:16" ht="16.899999999999999" customHeight="1" x14ac:dyDescent="0.2">
      <c r="A364" s="60">
        <v>16</v>
      </c>
      <c r="B364" s="680"/>
      <c r="C364" s="8" t="s">
        <v>114</v>
      </c>
      <c r="D364" s="8" t="s">
        <v>21</v>
      </c>
      <c r="E364" s="8">
        <v>4</v>
      </c>
      <c r="F364" s="124"/>
      <c r="G364" s="124"/>
      <c r="H364" s="680"/>
      <c r="I364" s="300">
        <v>5.5998999999999999</v>
      </c>
      <c r="J364" s="315">
        <v>5.5998999999999999</v>
      </c>
      <c r="K364" s="406">
        <v>5.5998999999999999</v>
      </c>
      <c r="L364" s="406"/>
      <c r="M364" s="332">
        <f t="shared" si="53"/>
        <v>2.23996</v>
      </c>
      <c r="N364" s="332">
        <f t="shared" si="54"/>
        <v>2.23996</v>
      </c>
      <c r="O364" s="330">
        <f t="shared" si="54"/>
        <v>0</v>
      </c>
      <c r="P364" s="220"/>
    </row>
    <row r="365" spans="1:16" ht="16.899999999999999" customHeight="1" x14ac:dyDescent="0.2">
      <c r="A365" s="60">
        <v>17</v>
      </c>
      <c r="B365" s="680"/>
      <c r="C365" s="8" t="s">
        <v>114</v>
      </c>
      <c r="D365" s="8" t="s">
        <v>10</v>
      </c>
      <c r="E365" s="8" t="s">
        <v>9</v>
      </c>
      <c r="F365" s="124"/>
      <c r="G365" s="124"/>
      <c r="H365" s="680"/>
      <c r="I365" s="300">
        <v>1.5421</v>
      </c>
      <c r="J365" s="315">
        <v>1.5421</v>
      </c>
      <c r="K365" s="406">
        <v>1.5421</v>
      </c>
      <c r="L365" s="406"/>
      <c r="M365" s="332">
        <f t="shared" si="53"/>
        <v>0.61684000000000005</v>
      </c>
      <c r="N365" s="332">
        <f t="shared" si="54"/>
        <v>0.61684000000000005</v>
      </c>
      <c r="O365" s="330">
        <f t="shared" si="54"/>
        <v>0</v>
      </c>
      <c r="P365" s="220"/>
    </row>
    <row r="366" spans="1:16" ht="16.899999999999999" customHeight="1" x14ac:dyDescent="0.2">
      <c r="A366" s="60">
        <v>18</v>
      </c>
      <c r="B366" s="680"/>
      <c r="C366" s="8" t="s">
        <v>114</v>
      </c>
      <c r="D366" s="8" t="s">
        <v>10</v>
      </c>
      <c r="E366" s="8" t="s">
        <v>12</v>
      </c>
      <c r="F366" s="124"/>
      <c r="G366" s="124"/>
      <c r="H366" s="680"/>
      <c r="I366" s="300">
        <v>2.2705000000000002</v>
      </c>
      <c r="J366" s="315">
        <v>2.2705000000000002</v>
      </c>
      <c r="K366" s="406">
        <v>2.2705000000000002</v>
      </c>
      <c r="L366" s="406"/>
      <c r="M366" s="332">
        <f t="shared" si="53"/>
        <v>0.90820000000000012</v>
      </c>
      <c r="N366" s="332">
        <f t="shared" si="54"/>
        <v>0.90820000000000012</v>
      </c>
      <c r="O366" s="330">
        <f t="shared" si="54"/>
        <v>0</v>
      </c>
      <c r="P366" s="220"/>
    </row>
    <row r="367" spans="1:16" ht="16.899999999999999" customHeight="1" x14ac:dyDescent="0.2">
      <c r="A367" s="60">
        <v>19</v>
      </c>
      <c r="B367" s="680"/>
      <c r="C367" s="8" t="s">
        <v>114</v>
      </c>
      <c r="D367" s="8" t="s">
        <v>10</v>
      </c>
      <c r="E367" s="8" t="s">
        <v>11</v>
      </c>
      <c r="F367" s="124"/>
      <c r="G367" s="124"/>
      <c r="H367" s="680"/>
      <c r="I367" s="300">
        <v>10.4643</v>
      </c>
      <c r="J367" s="300">
        <v>9.8590999999999998</v>
      </c>
      <c r="K367" s="291">
        <v>9.8590999999999998</v>
      </c>
      <c r="L367" s="291"/>
      <c r="M367" s="332">
        <f t="shared" si="53"/>
        <v>3.9436400000000003</v>
      </c>
      <c r="N367" s="332">
        <f t="shared" si="54"/>
        <v>3.9436400000000003</v>
      </c>
      <c r="O367" s="330">
        <f t="shared" si="54"/>
        <v>0</v>
      </c>
      <c r="P367" s="220"/>
    </row>
    <row r="368" spans="1:16" ht="16.899999999999999" customHeight="1" x14ac:dyDescent="0.2">
      <c r="A368" s="60">
        <v>20</v>
      </c>
      <c r="B368" s="680"/>
      <c r="C368" s="8" t="s">
        <v>114</v>
      </c>
      <c r="D368" s="8" t="s">
        <v>12</v>
      </c>
      <c r="E368" s="8" t="s">
        <v>13</v>
      </c>
      <c r="F368" s="124"/>
      <c r="G368" s="124"/>
      <c r="H368" s="680"/>
      <c r="I368" s="300">
        <v>13.3874</v>
      </c>
      <c r="J368" s="300">
        <v>12.446999999999999</v>
      </c>
      <c r="K368" s="291">
        <v>12.446999999999999</v>
      </c>
      <c r="L368" s="291"/>
      <c r="M368" s="332">
        <f t="shared" si="53"/>
        <v>4.9787999999999997</v>
      </c>
      <c r="N368" s="332">
        <f t="shared" si="54"/>
        <v>4.9787999999999997</v>
      </c>
      <c r="O368" s="330">
        <f t="shared" si="54"/>
        <v>0</v>
      </c>
      <c r="P368" s="220"/>
    </row>
    <row r="369" spans="1:16" ht="16.899999999999999" customHeight="1" x14ac:dyDescent="0.2">
      <c r="A369" s="60">
        <v>21</v>
      </c>
      <c r="B369" s="680"/>
      <c r="C369" s="8" t="s">
        <v>113</v>
      </c>
      <c r="D369" s="8" t="s">
        <v>11</v>
      </c>
      <c r="E369" s="8" t="s">
        <v>9</v>
      </c>
      <c r="F369" s="124"/>
      <c r="G369" s="124"/>
      <c r="H369" s="680"/>
      <c r="I369" s="300">
        <v>62.885899999999999</v>
      </c>
      <c r="J369" s="315">
        <v>62.885899999999999</v>
      </c>
      <c r="K369" s="406">
        <v>62.885899999999999</v>
      </c>
      <c r="L369" s="406"/>
      <c r="M369" s="332">
        <f t="shared" si="53"/>
        <v>25.15436</v>
      </c>
      <c r="N369" s="332">
        <f t="shared" si="54"/>
        <v>25.15436</v>
      </c>
      <c r="O369" s="330">
        <f t="shared" si="54"/>
        <v>0</v>
      </c>
      <c r="P369" s="220"/>
    </row>
    <row r="370" spans="1:16" ht="16.899999999999999" customHeight="1" x14ac:dyDescent="0.2">
      <c r="A370" s="60">
        <v>22</v>
      </c>
      <c r="B370" s="680"/>
      <c r="C370" s="8" t="s">
        <v>113</v>
      </c>
      <c r="D370" s="8" t="s">
        <v>11</v>
      </c>
      <c r="E370" s="8" t="s">
        <v>11</v>
      </c>
      <c r="F370" s="124"/>
      <c r="G370" s="124"/>
      <c r="H370" s="680"/>
      <c r="I370" s="300">
        <v>3.9378000000000002</v>
      </c>
      <c r="J370" s="315">
        <v>3.9378000000000002</v>
      </c>
      <c r="K370" s="406">
        <v>3.9378000000000002</v>
      </c>
      <c r="L370" s="406"/>
      <c r="M370" s="332">
        <f t="shared" si="53"/>
        <v>1.5751200000000001</v>
      </c>
      <c r="N370" s="332">
        <f t="shared" si="54"/>
        <v>1.5751200000000001</v>
      </c>
      <c r="O370" s="330">
        <f t="shared" si="54"/>
        <v>0</v>
      </c>
      <c r="P370" s="220"/>
    </row>
    <row r="371" spans="1:16" ht="16.899999999999999" customHeight="1" x14ac:dyDescent="0.2">
      <c r="A371" s="60">
        <v>23</v>
      </c>
      <c r="B371" s="681"/>
      <c r="C371" s="8" t="s">
        <v>114</v>
      </c>
      <c r="D371" s="8" t="s">
        <v>21</v>
      </c>
      <c r="E371" s="8">
        <v>5</v>
      </c>
      <c r="F371" s="124"/>
      <c r="G371" s="124"/>
      <c r="H371" s="681"/>
      <c r="I371" s="300">
        <v>1.6498999999999999</v>
      </c>
      <c r="J371" s="315">
        <v>1.6498999999999999</v>
      </c>
      <c r="K371" s="406">
        <v>1.6498999999999999</v>
      </c>
      <c r="L371" s="406"/>
      <c r="M371" s="332">
        <f t="shared" si="53"/>
        <v>0.65995999999999999</v>
      </c>
      <c r="N371" s="332">
        <f t="shared" si="54"/>
        <v>0.65995999999999999</v>
      </c>
      <c r="O371" s="330">
        <f t="shared" si="54"/>
        <v>0</v>
      </c>
      <c r="P371" s="220"/>
    </row>
    <row r="372" spans="1:16" ht="16.899999999999999" customHeight="1" x14ac:dyDescent="0.2">
      <c r="A372" s="60" t="s">
        <v>31</v>
      </c>
      <c r="B372" s="741" t="s">
        <v>115</v>
      </c>
      <c r="C372" s="742"/>
      <c r="D372" s="743"/>
      <c r="E372" s="234"/>
      <c r="F372" s="235"/>
      <c r="G372" s="235"/>
      <c r="H372" s="234"/>
      <c r="I372" s="334">
        <f>SUM(I373:I386)</f>
        <v>138.72749999999999</v>
      </c>
      <c r="J372" s="334">
        <f t="shared" ref="J372:L372" si="55">SUM(J373:J386)</f>
        <v>137.9589</v>
      </c>
      <c r="K372" s="334">
        <f t="shared" si="55"/>
        <v>137.9589</v>
      </c>
      <c r="L372" s="334">
        <f t="shared" si="55"/>
        <v>0</v>
      </c>
      <c r="M372" s="332">
        <f t="shared" si="53"/>
        <v>55.18356</v>
      </c>
      <c r="N372" s="332">
        <f t="shared" si="54"/>
        <v>55.18356</v>
      </c>
      <c r="O372" s="330">
        <f t="shared" si="54"/>
        <v>0</v>
      </c>
      <c r="P372" s="234"/>
    </row>
    <row r="373" spans="1:16" ht="16.899999999999999" customHeight="1" x14ac:dyDescent="0.2">
      <c r="A373" s="60">
        <v>1</v>
      </c>
      <c r="B373" s="680" t="s">
        <v>128</v>
      </c>
      <c r="C373" s="8">
        <v>50</v>
      </c>
      <c r="D373" s="8">
        <v>10</v>
      </c>
      <c r="E373" s="8" t="s">
        <v>46</v>
      </c>
      <c r="F373" s="132">
        <v>7</v>
      </c>
      <c r="G373" s="132">
        <v>376</v>
      </c>
      <c r="H373" s="679" t="s">
        <v>210</v>
      </c>
      <c r="I373" s="300">
        <v>10.1143</v>
      </c>
      <c r="J373" s="406">
        <v>10.1143</v>
      </c>
      <c r="K373" s="406">
        <v>10.1143</v>
      </c>
      <c r="L373" s="406"/>
      <c r="M373" s="332">
        <f t="shared" si="53"/>
        <v>4.0457200000000002</v>
      </c>
      <c r="N373" s="332">
        <f t="shared" si="54"/>
        <v>4.0457200000000002</v>
      </c>
      <c r="O373" s="330">
        <f t="shared" si="54"/>
        <v>0</v>
      </c>
      <c r="P373" s="220"/>
    </row>
    <row r="374" spans="1:16" ht="16.899999999999999" customHeight="1" x14ac:dyDescent="0.2">
      <c r="A374" s="60">
        <v>2</v>
      </c>
      <c r="B374" s="680"/>
      <c r="C374" s="8">
        <v>50</v>
      </c>
      <c r="D374" s="8">
        <v>8</v>
      </c>
      <c r="E374" s="8" t="s">
        <v>46</v>
      </c>
      <c r="F374" s="132">
        <v>7</v>
      </c>
      <c r="G374" s="132">
        <v>378</v>
      </c>
      <c r="H374" s="680"/>
      <c r="I374" s="300">
        <v>7.3491</v>
      </c>
      <c r="J374" s="406">
        <v>7.3491</v>
      </c>
      <c r="K374" s="406">
        <v>7.3491</v>
      </c>
      <c r="L374" s="406"/>
      <c r="M374" s="332">
        <f t="shared" si="53"/>
        <v>2.9396400000000003</v>
      </c>
      <c r="N374" s="332">
        <f t="shared" si="54"/>
        <v>2.9396400000000003</v>
      </c>
      <c r="O374" s="330">
        <f t="shared" si="54"/>
        <v>0</v>
      </c>
      <c r="P374" s="220"/>
    </row>
    <row r="375" spans="1:16" ht="16.899999999999999" customHeight="1" x14ac:dyDescent="0.2">
      <c r="A375" s="60">
        <v>3</v>
      </c>
      <c r="B375" s="680"/>
      <c r="C375" s="8">
        <v>50</v>
      </c>
      <c r="D375" s="8">
        <v>12</v>
      </c>
      <c r="E375" s="8" t="s">
        <v>46</v>
      </c>
      <c r="F375" s="132">
        <v>7</v>
      </c>
      <c r="G375" s="132">
        <v>379</v>
      </c>
      <c r="H375" s="680"/>
      <c r="I375" s="300">
        <v>30.736499999999999</v>
      </c>
      <c r="J375" s="406">
        <v>29.9679</v>
      </c>
      <c r="K375" s="406">
        <v>29.9679</v>
      </c>
      <c r="L375" s="406"/>
      <c r="M375" s="332">
        <f t="shared" si="53"/>
        <v>11.987160000000001</v>
      </c>
      <c r="N375" s="332">
        <f t="shared" si="54"/>
        <v>11.987160000000001</v>
      </c>
      <c r="O375" s="330">
        <f t="shared" si="54"/>
        <v>0</v>
      </c>
      <c r="P375" s="220"/>
    </row>
    <row r="376" spans="1:16" ht="16.899999999999999" customHeight="1" x14ac:dyDescent="0.2">
      <c r="A376" s="60">
        <v>4</v>
      </c>
      <c r="B376" s="680"/>
      <c r="C376" s="8">
        <v>50</v>
      </c>
      <c r="D376" s="8">
        <v>8</v>
      </c>
      <c r="E376" s="8" t="s">
        <v>47</v>
      </c>
      <c r="F376" s="132">
        <v>7</v>
      </c>
      <c r="G376" s="132">
        <v>381</v>
      </c>
      <c r="H376" s="680"/>
      <c r="I376" s="300">
        <v>2.0411000000000001</v>
      </c>
      <c r="J376" s="406">
        <v>2.0411000000000001</v>
      </c>
      <c r="K376" s="406">
        <v>2.0411000000000001</v>
      </c>
      <c r="L376" s="406"/>
      <c r="M376" s="332">
        <f t="shared" si="53"/>
        <v>0.81644000000000005</v>
      </c>
      <c r="N376" s="332">
        <f t="shared" si="54"/>
        <v>0.81644000000000005</v>
      </c>
      <c r="O376" s="330">
        <f t="shared" si="54"/>
        <v>0</v>
      </c>
      <c r="P376" s="220"/>
    </row>
    <row r="377" spans="1:16" ht="16.899999999999999" customHeight="1" x14ac:dyDescent="0.2">
      <c r="A377" s="60">
        <v>5</v>
      </c>
      <c r="B377" s="680"/>
      <c r="C377" s="8">
        <v>50</v>
      </c>
      <c r="D377" s="8">
        <v>11</v>
      </c>
      <c r="E377" s="8" t="s">
        <v>46</v>
      </c>
      <c r="F377" s="132">
        <v>7</v>
      </c>
      <c r="G377" s="132">
        <v>382</v>
      </c>
      <c r="H377" s="680"/>
      <c r="I377" s="300">
        <v>3.0314999999999999</v>
      </c>
      <c r="J377" s="406">
        <v>3.0314999999999999</v>
      </c>
      <c r="K377" s="406">
        <v>3.0314999999999999</v>
      </c>
      <c r="L377" s="406"/>
      <c r="M377" s="332">
        <f t="shared" si="53"/>
        <v>1.2126000000000001</v>
      </c>
      <c r="N377" s="332">
        <f t="shared" si="54"/>
        <v>1.2126000000000001</v>
      </c>
      <c r="O377" s="330">
        <f t="shared" si="54"/>
        <v>0</v>
      </c>
      <c r="P377" s="220"/>
    </row>
    <row r="378" spans="1:16" ht="16.899999999999999" customHeight="1" x14ac:dyDescent="0.2">
      <c r="A378" s="60">
        <v>6</v>
      </c>
      <c r="B378" s="680"/>
      <c r="C378" s="8">
        <v>50</v>
      </c>
      <c r="D378" s="8">
        <v>9</v>
      </c>
      <c r="E378" s="8" t="s">
        <v>46</v>
      </c>
      <c r="F378" s="132">
        <v>7</v>
      </c>
      <c r="G378" s="132">
        <v>384</v>
      </c>
      <c r="H378" s="681"/>
      <c r="I378" s="300">
        <v>8.6442999999999994</v>
      </c>
      <c r="J378" s="406">
        <v>8.6442999999999994</v>
      </c>
      <c r="K378" s="406">
        <v>8.6442999999999994</v>
      </c>
      <c r="L378" s="406"/>
      <c r="M378" s="332">
        <f t="shared" si="53"/>
        <v>3.4577200000000001</v>
      </c>
      <c r="N378" s="332">
        <f t="shared" si="54"/>
        <v>3.4577200000000001</v>
      </c>
      <c r="O378" s="330">
        <f t="shared" si="54"/>
        <v>0</v>
      </c>
      <c r="P378" s="220"/>
    </row>
    <row r="379" spans="1:16" ht="16.899999999999999" customHeight="1" x14ac:dyDescent="0.2">
      <c r="A379" s="60">
        <v>7</v>
      </c>
      <c r="B379" s="680"/>
      <c r="C379" s="8" t="s">
        <v>116</v>
      </c>
      <c r="D379" s="8" t="s">
        <v>117</v>
      </c>
      <c r="E379" s="8" t="s">
        <v>9</v>
      </c>
      <c r="F379" s="132">
        <v>10</v>
      </c>
      <c r="G379" s="132">
        <v>1</v>
      </c>
      <c r="H379" s="679" t="s">
        <v>209</v>
      </c>
      <c r="I379" s="300">
        <v>22.665600000000001</v>
      </c>
      <c r="J379" s="406">
        <v>22.665600000000001</v>
      </c>
      <c r="K379" s="406">
        <v>22.665600000000001</v>
      </c>
      <c r="L379" s="406"/>
      <c r="M379" s="332">
        <f t="shared" si="53"/>
        <v>9.0662400000000005</v>
      </c>
      <c r="N379" s="332">
        <f t="shared" si="54"/>
        <v>9.0662400000000005</v>
      </c>
      <c r="O379" s="330">
        <f t="shared" si="54"/>
        <v>0</v>
      </c>
      <c r="P379" s="220"/>
    </row>
    <row r="380" spans="1:16" ht="16.899999999999999" customHeight="1" x14ac:dyDescent="0.2">
      <c r="A380" s="60">
        <v>8</v>
      </c>
      <c r="B380" s="680"/>
      <c r="C380" s="8" t="s">
        <v>109</v>
      </c>
      <c r="D380" s="8" t="s">
        <v>22</v>
      </c>
      <c r="E380" s="8" t="s">
        <v>9</v>
      </c>
      <c r="F380" s="124">
        <v>10</v>
      </c>
      <c r="G380" s="124">
        <v>2</v>
      </c>
      <c r="H380" s="680"/>
      <c r="I380" s="300">
        <v>23.529900000000001</v>
      </c>
      <c r="J380" s="406">
        <v>23.529900000000001</v>
      </c>
      <c r="K380" s="406">
        <v>23.529900000000001</v>
      </c>
      <c r="L380" s="406"/>
      <c r="M380" s="332">
        <f t="shared" si="53"/>
        <v>9.4119600000000005</v>
      </c>
      <c r="N380" s="332">
        <f t="shared" si="54"/>
        <v>9.4119600000000005</v>
      </c>
      <c r="O380" s="330">
        <f t="shared" si="54"/>
        <v>0</v>
      </c>
      <c r="P380" s="220"/>
    </row>
    <row r="381" spans="1:16" ht="16.899999999999999" customHeight="1" x14ac:dyDescent="0.2">
      <c r="A381" s="60">
        <v>9</v>
      </c>
      <c r="B381" s="680"/>
      <c r="C381" s="8" t="s">
        <v>109</v>
      </c>
      <c r="D381" s="8" t="s">
        <v>22</v>
      </c>
      <c r="E381" s="8" t="s">
        <v>9</v>
      </c>
      <c r="F381" s="132">
        <v>11</v>
      </c>
      <c r="G381" s="132">
        <v>2</v>
      </c>
      <c r="H381" s="681"/>
      <c r="I381" s="300">
        <v>8.3638999999999992</v>
      </c>
      <c r="J381" s="406">
        <v>8.3638999999999992</v>
      </c>
      <c r="K381" s="406">
        <v>8.3638999999999992</v>
      </c>
      <c r="L381" s="406"/>
      <c r="M381" s="332">
        <f t="shared" si="53"/>
        <v>3.3455599999999999</v>
      </c>
      <c r="N381" s="332">
        <f t="shared" si="54"/>
        <v>3.3455599999999999</v>
      </c>
      <c r="O381" s="330">
        <f t="shared" si="54"/>
        <v>0</v>
      </c>
      <c r="P381" s="220"/>
    </row>
    <row r="382" spans="1:16" ht="16.899999999999999" customHeight="1" x14ac:dyDescent="0.2">
      <c r="A382" s="60">
        <v>10</v>
      </c>
      <c r="B382" s="680"/>
      <c r="C382" s="8" t="s">
        <v>116</v>
      </c>
      <c r="D382" s="8" t="s">
        <v>53</v>
      </c>
      <c r="E382" s="8" t="s">
        <v>9</v>
      </c>
      <c r="F382" s="124">
        <v>7</v>
      </c>
      <c r="G382" s="124">
        <v>387</v>
      </c>
      <c r="H382" s="709" t="s">
        <v>118</v>
      </c>
      <c r="I382" s="300">
        <v>4.1158999999999999</v>
      </c>
      <c r="J382" s="406">
        <v>4.1158999999999999</v>
      </c>
      <c r="K382" s="406">
        <v>4.1158999999999999</v>
      </c>
      <c r="L382" s="406"/>
      <c r="M382" s="332">
        <f t="shared" si="53"/>
        <v>1.64636</v>
      </c>
      <c r="N382" s="332">
        <f t="shared" si="54"/>
        <v>1.64636</v>
      </c>
      <c r="O382" s="330">
        <f t="shared" si="54"/>
        <v>0</v>
      </c>
      <c r="P382" s="220"/>
    </row>
    <row r="383" spans="1:16" ht="16.899999999999999" customHeight="1" x14ac:dyDescent="0.2">
      <c r="A383" s="60">
        <v>11</v>
      </c>
      <c r="B383" s="680"/>
      <c r="C383" s="8" t="s">
        <v>116</v>
      </c>
      <c r="D383" s="8" t="s">
        <v>117</v>
      </c>
      <c r="E383" s="8" t="s">
        <v>9</v>
      </c>
      <c r="F383" s="124">
        <v>7</v>
      </c>
      <c r="G383" s="124">
        <v>388</v>
      </c>
      <c r="H383" s="710"/>
      <c r="I383" s="300">
        <v>4.8677000000000001</v>
      </c>
      <c r="J383" s="406">
        <v>4.8677000000000001</v>
      </c>
      <c r="K383" s="406">
        <v>4.8677000000000001</v>
      </c>
      <c r="L383" s="406"/>
      <c r="M383" s="332">
        <f t="shared" si="53"/>
        <v>1.9470800000000001</v>
      </c>
      <c r="N383" s="332">
        <f t="shared" si="54"/>
        <v>1.9470800000000001</v>
      </c>
      <c r="O383" s="330">
        <f t="shared" si="54"/>
        <v>0</v>
      </c>
      <c r="P383" s="220"/>
    </row>
    <row r="384" spans="1:16" ht="16.899999999999999" customHeight="1" x14ac:dyDescent="0.2">
      <c r="A384" s="60">
        <v>12</v>
      </c>
      <c r="B384" s="680"/>
      <c r="C384" s="8" t="s">
        <v>116</v>
      </c>
      <c r="D384" s="8" t="s">
        <v>23</v>
      </c>
      <c r="E384" s="8" t="s">
        <v>9</v>
      </c>
      <c r="F384" s="124">
        <v>7</v>
      </c>
      <c r="G384" s="124">
        <v>389</v>
      </c>
      <c r="H384" s="710"/>
      <c r="I384" s="300">
        <v>0.9335</v>
      </c>
      <c r="J384" s="406">
        <v>0.9335</v>
      </c>
      <c r="K384" s="406">
        <v>0.9335</v>
      </c>
      <c r="L384" s="406"/>
      <c r="M384" s="332">
        <f t="shared" si="53"/>
        <v>0.37340000000000001</v>
      </c>
      <c r="N384" s="332">
        <f t="shared" si="54"/>
        <v>0.37340000000000001</v>
      </c>
      <c r="O384" s="330">
        <f t="shared" si="54"/>
        <v>0</v>
      </c>
      <c r="P384" s="220"/>
    </row>
    <row r="385" spans="1:18" ht="16.899999999999999" customHeight="1" x14ac:dyDescent="0.2">
      <c r="A385" s="60">
        <v>13</v>
      </c>
      <c r="B385" s="680"/>
      <c r="C385" s="8" t="s">
        <v>116</v>
      </c>
      <c r="D385" s="8" t="s">
        <v>117</v>
      </c>
      <c r="E385" s="8" t="s">
        <v>11</v>
      </c>
      <c r="F385" s="124">
        <v>7</v>
      </c>
      <c r="G385" s="124">
        <v>391</v>
      </c>
      <c r="H385" s="710"/>
      <c r="I385" s="300">
        <v>7.5522999999999998</v>
      </c>
      <c r="J385" s="406">
        <v>7.5522999999999998</v>
      </c>
      <c r="K385" s="406">
        <v>7.5522999999999998</v>
      </c>
      <c r="L385" s="406"/>
      <c r="M385" s="332">
        <f t="shared" si="53"/>
        <v>3.0209200000000003</v>
      </c>
      <c r="N385" s="332">
        <f t="shared" si="54"/>
        <v>3.0209200000000003</v>
      </c>
      <c r="O385" s="330">
        <f t="shared" si="54"/>
        <v>0</v>
      </c>
      <c r="P385" s="220"/>
    </row>
    <row r="386" spans="1:18" ht="16.899999999999999" customHeight="1" x14ac:dyDescent="0.2">
      <c r="A386" s="60">
        <v>14</v>
      </c>
      <c r="B386" s="681"/>
      <c r="C386" s="8" t="s">
        <v>116</v>
      </c>
      <c r="D386" s="8" t="s">
        <v>119</v>
      </c>
      <c r="E386" s="8" t="s">
        <v>9</v>
      </c>
      <c r="F386" s="124">
        <v>7</v>
      </c>
      <c r="G386" s="124">
        <v>392</v>
      </c>
      <c r="H386" s="711"/>
      <c r="I386" s="300">
        <v>4.7819000000000003</v>
      </c>
      <c r="J386" s="406">
        <v>4.7819000000000003</v>
      </c>
      <c r="K386" s="406">
        <v>4.7819000000000003</v>
      </c>
      <c r="L386" s="406"/>
      <c r="M386" s="332">
        <f t="shared" si="53"/>
        <v>1.9127600000000002</v>
      </c>
      <c r="N386" s="332">
        <f t="shared" si="54"/>
        <v>1.9127600000000002</v>
      </c>
      <c r="O386" s="330">
        <f t="shared" si="54"/>
        <v>0</v>
      </c>
      <c r="P386" s="220"/>
    </row>
    <row r="387" spans="1:18" ht="16.899999999999999" customHeight="1" x14ac:dyDescent="0.2">
      <c r="A387" s="60" t="s">
        <v>61</v>
      </c>
      <c r="B387" s="133" t="s">
        <v>62</v>
      </c>
      <c r="C387" s="52"/>
      <c r="D387" s="52"/>
      <c r="E387" s="52"/>
      <c r="F387" s="134"/>
      <c r="G387" s="134"/>
      <c r="H387" s="59"/>
      <c r="I387" s="287">
        <f>SUM(I388)</f>
        <v>2.7953999999999999</v>
      </c>
      <c r="J387" s="287">
        <f t="shared" ref="J387:L387" si="56">SUM(J388)</f>
        <v>2.7953999999999999</v>
      </c>
      <c r="K387" s="287">
        <f t="shared" si="56"/>
        <v>0</v>
      </c>
      <c r="L387" s="287">
        <f t="shared" si="56"/>
        <v>2.7953999999999999</v>
      </c>
      <c r="M387" s="332">
        <f t="shared" si="53"/>
        <v>1.11816</v>
      </c>
      <c r="N387" s="332">
        <f t="shared" si="54"/>
        <v>0</v>
      </c>
      <c r="O387" s="330">
        <f t="shared" si="54"/>
        <v>1.11816</v>
      </c>
      <c r="P387" s="52"/>
    </row>
    <row r="388" spans="1:18" ht="16.899999999999999" customHeight="1" x14ac:dyDescent="0.2">
      <c r="A388" s="60">
        <v>1</v>
      </c>
      <c r="B388" s="135" t="s">
        <v>120</v>
      </c>
      <c r="C388" s="8" t="s">
        <v>114</v>
      </c>
      <c r="D388" s="8" t="s">
        <v>12</v>
      </c>
      <c r="E388" s="8" t="s">
        <v>11</v>
      </c>
      <c r="F388" s="132">
        <v>4</v>
      </c>
      <c r="G388" s="132">
        <v>149</v>
      </c>
      <c r="H388" s="51" t="s">
        <v>209</v>
      </c>
      <c r="I388" s="300">
        <v>2.7953999999999999</v>
      </c>
      <c r="J388" s="406">
        <v>2.7953999999999999</v>
      </c>
      <c r="K388" s="406"/>
      <c r="L388" s="406">
        <v>2.7953999999999999</v>
      </c>
      <c r="M388" s="332">
        <f t="shared" si="53"/>
        <v>1.11816</v>
      </c>
      <c r="N388" s="332">
        <f t="shared" si="54"/>
        <v>0</v>
      </c>
      <c r="O388" s="330">
        <f t="shared" si="54"/>
        <v>1.11816</v>
      </c>
      <c r="P388" s="220"/>
    </row>
    <row r="389" spans="1:18" s="398" customFormat="1" ht="16.899999999999999" customHeight="1" x14ac:dyDescent="0.2">
      <c r="A389" s="206"/>
      <c r="B389" s="208" t="s">
        <v>222</v>
      </c>
      <c r="C389" s="208"/>
      <c r="D389" s="208"/>
      <c r="E389" s="208"/>
      <c r="F389" s="208"/>
      <c r="G389" s="208"/>
      <c r="H389" s="209"/>
      <c r="I389" s="285">
        <f>I390+I481</f>
        <v>506.99970000000002</v>
      </c>
      <c r="J389" s="335">
        <f>K389+L389</f>
        <v>295.76440000000002</v>
      </c>
      <c r="K389" s="335">
        <f t="shared" ref="K389:L389" si="57">K390+K481</f>
        <v>289.78050000000002</v>
      </c>
      <c r="L389" s="335">
        <f t="shared" si="57"/>
        <v>5.9839000000000002</v>
      </c>
      <c r="M389" s="335">
        <f>N389+O389</f>
        <v>118.30576000000001</v>
      </c>
      <c r="N389" s="335">
        <f>K389*0.4</f>
        <v>115.91220000000001</v>
      </c>
      <c r="O389" s="336">
        <f>L389*0.4</f>
        <v>2.3935600000000004</v>
      </c>
      <c r="P389" s="236"/>
    </row>
    <row r="390" spans="1:18" s="399" customFormat="1" ht="16.899999999999999" customHeight="1" x14ac:dyDescent="0.2">
      <c r="A390" s="12" t="s">
        <v>122</v>
      </c>
      <c r="B390" s="27" t="s">
        <v>45</v>
      </c>
      <c r="C390" s="27"/>
      <c r="D390" s="27"/>
      <c r="E390" s="27"/>
      <c r="F390" s="27"/>
      <c r="G390" s="27"/>
      <c r="H390" s="28"/>
      <c r="I390" s="297">
        <f>I391+I426+I439+I461+I467+I475</f>
        <v>501.01580000000001</v>
      </c>
      <c r="J390" s="337">
        <f>J391+J426+J439+J461+J467+J475</f>
        <v>289.78050000000002</v>
      </c>
      <c r="K390" s="297">
        <f>K391+K426+K439+K461+K467+K475</f>
        <v>289.78050000000002</v>
      </c>
      <c r="L390" s="297">
        <f t="shared" ref="L390" si="58">L391+L426+L439+L461+L467+L475</f>
        <v>0</v>
      </c>
      <c r="M390" s="337">
        <f>M391+M426+M439+M461+M467+M475</f>
        <v>115.91220000000001</v>
      </c>
      <c r="N390" s="337">
        <f t="shared" ref="N390:N453" si="59">K390*0.4</f>
        <v>115.91220000000001</v>
      </c>
      <c r="O390" s="338"/>
      <c r="P390" s="4"/>
      <c r="R390" s="418"/>
    </row>
    <row r="391" spans="1:18" s="399" customFormat="1" ht="16.899999999999999" customHeight="1" x14ac:dyDescent="0.2">
      <c r="A391" s="28" t="s">
        <v>25</v>
      </c>
      <c r="B391" s="28" t="s">
        <v>140</v>
      </c>
      <c r="C391" s="29"/>
      <c r="D391" s="29"/>
      <c r="E391" s="29"/>
      <c r="F391" s="29"/>
      <c r="G391" s="29"/>
      <c r="H391" s="28"/>
      <c r="I391" s="339">
        <f>SUM(I392:I425)</f>
        <v>189.83330000000001</v>
      </c>
      <c r="J391" s="337">
        <f t="shared" ref="J391:J454" si="60">K391+L391</f>
        <v>41.145400000000002</v>
      </c>
      <c r="K391" s="339">
        <f t="shared" ref="K391:L391" si="61">SUM(K392:K425)</f>
        <v>41.145400000000002</v>
      </c>
      <c r="L391" s="339">
        <f t="shared" si="61"/>
        <v>0</v>
      </c>
      <c r="M391" s="337">
        <f t="shared" ref="M391:M454" si="62">N391+O391</f>
        <v>16.458160000000003</v>
      </c>
      <c r="N391" s="337">
        <f t="shared" si="59"/>
        <v>16.458160000000003</v>
      </c>
      <c r="O391" s="338"/>
      <c r="P391" s="197"/>
      <c r="R391" s="418"/>
    </row>
    <row r="392" spans="1:18" s="399" customFormat="1" ht="16.899999999999999" customHeight="1" x14ac:dyDescent="0.2">
      <c r="A392" s="111">
        <v>1</v>
      </c>
      <c r="B392" s="695" t="s">
        <v>139</v>
      </c>
      <c r="C392" s="26" t="s">
        <v>46</v>
      </c>
      <c r="D392" s="26">
        <v>2</v>
      </c>
      <c r="E392" s="26">
        <v>36</v>
      </c>
      <c r="F392" s="26">
        <v>4</v>
      </c>
      <c r="G392" s="26">
        <v>97</v>
      </c>
      <c r="H392" s="736" t="s">
        <v>136</v>
      </c>
      <c r="I392" s="324">
        <v>2.1084000000000001</v>
      </c>
      <c r="J392" s="340">
        <f t="shared" si="60"/>
        <v>2.1084000000000001</v>
      </c>
      <c r="K392" s="324">
        <v>2.1084000000000001</v>
      </c>
      <c r="L392" s="324"/>
      <c r="M392" s="340">
        <f t="shared" si="62"/>
        <v>0.84336000000000011</v>
      </c>
      <c r="N392" s="340">
        <f t="shared" si="59"/>
        <v>0.84336000000000011</v>
      </c>
      <c r="O392" s="341"/>
      <c r="P392" s="17"/>
    </row>
    <row r="393" spans="1:18" s="399" customFormat="1" ht="16.899999999999999" customHeight="1" x14ac:dyDescent="0.2">
      <c r="A393" s="26">
        <v>2</v>
      </c>
      <c r="B393" s="696"/>
      <c r="C393" s="26" t="s">
        <v>47</v>
      </c>
      <c r="D393" s="26">
        <v>2</v>
      </c>
      <c r="E393" s="26">
        <v>46</v>
      </c>
      <c r="F393" s="26">
        <v>8</v>
      </c>
      <c r="G393" s="26">
        <v>255</v>
      </c>
      <c r="H393" s="747"/>
      <c r="I393" s="324">
        <v>5.1308999999999996</v>
      </c>
      <c r="J393" s="340">
        <f t="shared" si="60"/>
        <v>1.9129</v>
      </c>
      <c r="K393" s="324">
        <v>1.9129</v>
      </c>
      <c r="L393" s="324"/>
      <c r="M393" s="340">
        <f t="shared" si="62"/>
        <v>0.76516000000000006</v>
      </c>
      <c r="N393" s="340">
        <f t="shared" si="59"/>
        <v>0.76516000000000006</v>
      </c>
      <c r="O393" s="341"/>
      <c r="P393" s="15"/>
    </row>
    <row r="394" spans="1:18" s="399" customFormat="1" ht="16.899999999999999" customHeight="1" x14ac:dyDescent="0.2">
      <c r="A394" s="26">
        <v>3</v>
      </c>
      <c r="B394" s="696"/>
      <c r="C394" s="26" t="s">
        <v>46</v>
      </c>
      <c r="D394" s="26">
        <v>2</v>
      </c>
      <c r="E394" s="26">
        <v>46</v>
      </c>
      <c r="F394" s="26">
        <v>8</v>
      </c>
      <c r="G394" s="26">
        <v>256</v>
      </c>
      <c r="H394" s="737"/>
      <c r="I394" s="324">
        <v>13.1663</v>
      </c>
      <c r="J394" s="340">
        <f t="shared" si="60"/>
        <v>12.5656</v>
      </c>
      <c r="K394" s="324">
        <v>12.5656</v>
      </c>
      <c r="L394" s="324"/>
      <c r="M394" s="340">
        <f t="shared" si="62"/>
        <v>5.0262400000000005</v>
      </c>
      <c r="N394" s="340">
        <f t="shared" si="59"/>
        <v>5.0262400000000005</v>
      </c>
      <c r="O394" s="341"/>
      <c r="P394" s="15"/>
    </row>
    <row r="395" spans="1:18" s="399" customFormat="1" ht="16.899999999999999" customHeight="1" x14ac:dyDescent="0.2">
      <c r="A395" s="26">
        <v>4</v>
      </c>
      <c r="B395" s="696"/>
      <c r="C395" s="26">
        <v>1</v>
      </c>
      <c r="D395" s="26">
        <v>1</v>
      </c>
      <c r="E395" s="26">
        <v>36</v>
      </c>
      <c r="F395" s="26">
        <v>3</v>
      </c>
      <c r="G395" s="26">
        <v>177</v>
      </c>
      <c r="H395" s="736" t="s">
        <v>138</v>
      </c>
      <c r="I395" s="324">
        <v>0.49730000000000002</v>
      </c>
      <c r="J395" s="340">
        <f t="shared" si="60"/>
        <v>0.49730000000000002</v>
      </c>
      <c r="K395" s="324">
        <v>0.49730000000000002</v>
      </c>
      <c r="L395" s="324"/>
      <c r="M395" s="340">
        <f t="shared" si="62"/>
        <v>0.19892000000000001</v>
      </c>
      <c r="N395" s="340">
        <f t="shared" si="59"/>
        <v>0.19892000000000001</v>
      </c>
      <c r="O395" s="341"/>
      <c r="P395" s="16"/>
    </row>
    <row r="396" spans="1:18" s="399" customFormat="1" ht="16.899999999999999" customHeight="1" x14ac:dyDescent="0.2">
      <c r="A396" s="26">
        <v>5</v>
      </c>
      <c r="B396" s="696"/>
      <c r="C396" s="26">
        <v>1</v>
      </c>
      <c r="D396" s="26">
        <v>5</v>
      </c>
      <c r="E396" s="26">
        <v>36</v>
      </c>
      <c r="F396" s="26">
        <v>3</v>
      </c>
      <c r="G396" s="26">
        <v>178</v>
      </c>
      <c r="H396" s="747"/>
      <c r="I396" s="324">
        <v>4.7859999999999996</v>
      </c>
      <c r="J396" s="340">
        <f t="shared" si="60"/>
        <v>4.7859999999999996</v>
      </c>
      <c r="K396" s="324">
        <v>4.7859999999999996</v>
      </c>
      <c r="L396" s="324"/>
      <c r="M396" s="340">
        <f t="shared" si="62"/>
        <v>1.9143999999999999</v>
      </c>
      <c r="N396" s="340">
        <f t="shared" si="59"/>
        <v>1.9143999999999999</v>
      </c>
      <c r="O396" s="341"/>
      <c r="P396" s="15"/>
    </row>
    <row r="397" spans="1:18" s="399" customFormat="1" ht="16.899999999999999" customHeight="1" x14ac:dyDescent="0.2">
      <c r="A397" s="26">
        <v>6</v>
      </c>
      <c r="B397" s="696"/>
      <c r="C397" s="26">
        <v>1</v>
      </c>
      <c r="D397" s="26">
        <v>2</v>
      </c>
      <c r="E397" s="26">
        <v>36</v>
      </c>
      <c r="F397" s="26">
        <v>4</v>
      </c>
      <c r="G397" s="26">
        <v>104</v>
      </c>
      <c r="H397" s="747"/>
      <c r="I397" s="324">
        <v>1.9502999999999999</v>
      </c>
      <c r="J397" s="340">
        <f t="shared" si="60"/>
        <v>1.9502999999999999</v>
      </c>
      <c r="K397" s="324">
        <v>1.9502999999999999</v>
      </c>
      <c r="L397" s="324"/>
      <c r="M397" s="340">
        <f t="shared" si="62"/>
        <v>0.78012000000000004</v>
      </c>
      <c r="N397" s="340">
        <f t="shared" si="59"/>
        <v>0.78012000000000004</v>
      </c>
      <c r="O397" s="341"/>
      <c r="P397" s="15"/>
    </row>
    <row r="398" spans="1:18" s="399" customFormat="1" ht="16.899999999999999" customHeight="1" x14ac:dyDescent="0.2">
      <c r="A398" s="26">
        <v>7</v>
      </c>
      <c r="B398" s="696"/>
      <c r="C398" s="26">
        <v>1</v>
      </c>
      <c r="D398" s="26">
        <v>4</v>
      </c>
      <c r="E398" s="26">
        <v>36</v>
      </c>
      <c r="F398" s="26">
        <v>4</v>
      </c>
      <c r="G398" s="26">
        <v>103</v>
      </c>
      <c r="H398" s="747"/>
      <c r="I398" s="324">
        <v>6.9259000000000004</v>
      </c>
      <c r="J398" s="340">
        <f t="shared" si="60"/>
        <v>6.9259000000000004</v>
      </c>
      <c r="K398" s="324">
        <v>6.9259000000000004</v>
      </c>
      <c r="L398" s="324"/>
      <c r="M398" s="340">
        <f t="shared" si="62"/>
        <v>2.7703600000000002</v>
      </c>
      <c r="N398" s="340">
        <f t="shared" si="59"/>
        <v>2.7703600000000002</v>
      </c>
      <c r="O398" s="341"/>
      <c r="P398" s="17"/>
    </row>
    <row r="399" spans="1:18" s="399" customFormat="1" ht="16.899999999999999" customHeight="1" x14ac:dyDescent="0.2">
      <c r="A399" s="26">
        <v>8</v>
      </c>
      <c r="B399" s="696"/>
      <c r="C399" s="26">
        <v>2</v>
      </c>
      <c r="D399" s="26">
        <v>4</v>
      </c>
      <c r="E399" s="26">
        <v>36</v>
      </c>
      <c r="F399" s="26">
        <v>4</v>
      </c>
      <c r="G399" s="26">
        <v>103</v>
      </c>
      <c r="H399" s="747"/>
      <c r="I399" s="324">
        <v>4.1430999999999996</v>
      </c>
      <c r="J399" s="340">
        <f t="shared" si="60"/>
        <v>2.0310999999999999</v>
      </c>
      <c r="K399" s="324">
        <v>2.0310999999999999</v>
      </c>
      <c r="L399" s="324"/>
      <c r="M399" s="340">
        <f t="shared" si="62"/>
        <v>0.81244000000000005</v>
      </c>
      <c r="N399" s="340">
        <f t="shared" si="59"/>
        <v>0.81244000000000005</v>
      </c>
      <c r="O399" s="341"/>
      <c r="P399" s="15"/>
    </row>
    <row r="400" spans="1:18" s="399" customFormat="1" ht="16.899999999999999" customHeight="1" x14ac:dyDescent="0.2">
      <c r="A400" s="26">
        <v>9</v>
      </c>
      <c r="B400" s="696"/>
      <c r="C400" s="26">
        <v>1</v>
      </c>
      <c r="D400" s="26">
        <v>8</v>
      </c>
      <c r="E400" s="26">
        <v>37</v>
      </c>
      <c r="F400" s="26">
        <v>9</v>
      </c>
      <c r="G400" s="26">
        <v>383</v>
      </c>
      <c r="H400" s="737"/>
      <c r="I400" s="324">
        <v>0.89990000000000003</v>
      </c>
      <c r="J400" s="340">
        <f t="shared" si="60"/>
        <v>0.89990000000000003</v>
      </c>
      <c r="K400" s="324">
        <v>0.89990000000000003</v>
      </c>
      <c r="L400" s="324"/>
      <c r="M400" s="340">
        <f t="shared" si="62"/>
        <v>0.35996000000000006</v>
      </c>
      <c r="N400" s="340">
        <f t="shared" si="59"/>
        <v>0.35996000000000006</v>
      </c>
      <c r="O400" s="341"/>
      <c r="P400" s="15"/>
    </row>
    <row r="401" spans="1:18" s="399" customFormat="1" ht="16.899999999999999" customHeight="1" x14ac:dyDescent="0.2">
      <c r="A401" s="26">
        <v>10</v>
      </c>
      <c r="B401" s="696"/>
      <c r="C401" s="26">
        <v>3</v>
      </c>
      <c r="D401" s="26">
        <v>8</v>
      </c>
      <c r="E401" s="26">
        <v>36</v>
      </c>
      <c r="F401" s="26">
        <v>3</v>
      </c>
      <c r="G401" s="26">
        <v>82</v>
      </c>
      <c r="H401" s="736" t="s">
        <v>137</v>
      </c>
      <c r="I401" s="324">
        <v>3.0246</v>
      </c>
      <c r="J401" s="340">
        <f t="shared" si="60"/>
        <v>1.7225999999999999</v>
      </c>
      <c r="K401" s="324">
        <v>1.7225999999999999</v>
      </c>
      <c r="L401" s="324"/>
      <c r="M401" s="340">
        <f t="shared" si="62"/>
        <v>0.68903999999999999</v>
      </c>
      <c r="N401" s="340">
        <f t="shared" si="59"/>
        <v>0.68903999999999999</v>
      </c>
      <c r="O401" s="341"/>
      <c r="P401" s="15"/>
    </row>
    <row r="402" spans="1:18" s="399" customFormat="1" ht="16.899999999999999" customHeight="1" x14ac:dyDescent="0.2">
      <c r="A402" s="26">
        <v>11</v>
      </c>
      <c r="B402" s="696"/>
      <c r="C402" s="26">
        <v>1</v>
      </c>
      <c r="D402" s="26">
        <v>8</v>
      </c>
      <c r="E402" s="26">
        <v>36</v>
      </c>
      <c r="F402" s="26">
        <v>3</v>
      </c>
      <c r="G402" s="26">
        <v>180</v>
      </c>
      <c r="H402" s="747"/>
      <c r="I402" s="324">
        <v>3.3967000000000001</v>
      </c>
      <c r="J402" s="340">
        <f t="shared" si="60"/>
        <v>3.3967000000000001</v>
      </c>
      <c r="K402" s="324">
        <v>3.3967000000000001</v>
      </c>
      <c r="L402" s="324"/>
      <c r="M402" s="340">
        <f t="shared" si="62"/>
        <v>1.3586800000000001</v>
      </c>
      <c r="N402" s="340">
        <f t="shared" si="59"/>
        <v>1.3586800000000001</v>
      </c>
      <c r="O402" s="341"/>
      <c r="P402" s="16"/>
    </row>
    <row r="403" spans="1:18" s="399" customFormat="1" ht="16.899999999999999" customHeight="1" x14ac:dyDescent="0.2">
      <c r="A403" s="26">
        <v>12</v>
      </c>
      <c r="B403" s="696"/>
      <c r="C403" s="26">
        <v>2</v>
      </c>
      <c r="D403" s="26">
        <v>8</v>
      </c>
      <c r="E403" s="26">
        <v>36</v>
      </c>
      <c r="F403" s="26">
        <v>8</v>
      </c>
      <c r="G403" s="26">
        <v>181</v>
      </c>
      <c r="H403" s="737"/>
      <c r="I403" s="324">
        <v>2.3487</v>
      </c>
      <c r="J403" s="340">
        <f t="shared" si="60"/>
        <v>2.3487</v>
      </c>
      <c r="K403" s="324">
        <v>2.3487</v>
      </c>
      <c r="L403" s="324"/>
      <c r="M403" s="340">
        <f t="shared" si="62"/>
        <v>0.93948000000000009</v>
      </c>
      <c r="N403" s="340">
        <f t="shared" si="59"/>
        <v>0.93948000000000009</v>
      </c>
      <c r="O403" s="341"/>
      <c r="P403" s="30"/>
    </row>
    <row r="404" spans="1:18" s="399" customFormat="1" ht="16.899999999999999" customHeight="1" x14ac:dyDescent="0.2">
      <c r="A404" s="26">
        <v>13</v>
      </c>
      <c r="B404" s="696"/>
      <c r="C404" s="26" t="s">
        <v>46</v>
      </c>
      <c r="D404" s="26">
        <v>1</v>
      </c>
      <c r="E404" s="26">
        <v>36</v>
      </c>
      <c r="F404" s="26">
        <v>3</v>
      </c>
      <c r="G404" s="26">
        <v>165</v>
      </c>
      <c r="H404" s="736" t="s">
        <v>136</v>
      </c>
      <c r="I404" s="289">
        <v>1.8464</v>
      </c>
      <c r="J404" s="340"/>
      <c r="K404" s="289"/>
      <c r="L404" s="289"/>
      <c r="M404" s="340"/>
      <c r="N404" s="340"/>
      <c r="O404" s="341"/>
      <c r="P404" s="718"/>
    </row>
    <row r="405" spans="1:18" s="399" customFormat="1" ht="16.899999999999999" customHeight="1" x14ac:dyDescent="0.2">
      <c r="A405" s="26">
        <v>14</v>
      </c>
      <c r="B405" s="696"/>
      <c r="C405" s="26" t="s">
        <v>46</v>
      </c>
      <c r="D405" s="26">
        <v>5</v>
      </c>
      <c r="E405" s="26">
        <v>36</v>
      </c>
      <c r="F405" s="26">
        <v>3</v>
      </c>
      <c r="G405" s="26">
        <v>167</v>
      </c>
      <c r="H405" s="747"/>
      <c r="I405" s="289">
        <v>17.148</v>
      </c>
      <c r="J405" s="340"/>
      <c r="K405" s="289"/>
      <c r="L405" s="289"/>
      <c r="M405" s="340"/>
      <c r="N405" s="340"/>
      <c r="O405" s="341"/>
      <c r="P405" s="719"/>
    </row>
    <row r="406" spans="1:18" s="399" customFormat="1" ht="16.899999999999999" customHeight="1" x14ac:dyDescent="0.2">
      <c r="A406" s="26">
        <v>15</v>
      </c>
      <c r="B406" s="696"/>
      <c r="C406" s="26" t="s">
        <v>46</v>
      </c>
      <c r="D406" s="26">
        <v>7</v>
      </c>
      <c r="E406" s="26">
        <v>36</v>
      </c>
      <c r="F406" s="26">
        <v>3</v>
      </c>
      <c r="G406" s="26">
        <v>169</v>
      </c>
      <c r="H406" s="747"/>
      <c r="I406" s="289">
        <v>25.8796</v>
      </c>
      <c r="J406" s="340"/>
      <c r="K406" s="289"/>
      <c r="L406" s="289"/>
      <c r="M406" s="340"/>
      <c r="N406" s="340"/>
      <c r="O406" s="341"/>
      <c r="P406" s="719"/>
    </row>
    <row r="407" spans="1:18" s="399" customFormat="1" ht="16.899999999999999" customHeight="1" x14ac:dyDescent="0.2">
      <c r="A407" s="26">
        <v>16</v>
      </c>
      <c r="B407" s="696"/>
      <c r="C407" s="26" t="s">
        <v>46</v>
      </c>
      <c r="D407" s="26">
        <v>8</v>
      </c>
      <c r="E407" s="26">
        <v>36</v>
      </c>
      <c r="F407" s="26">
        <v>3</v>
      </c>
      <c r="G407" s="26">
        <v>171</v>
      </c>
      <c r="H407" s="747"/>
      <c r="I407" s="289">
        <v>4.8644999999999996</v>
      </c>
      <c r="J407" s="340"/>
      <c r="K407" s="289"/>
      <c r="L407" s="289"/>
      <c r="M407" s="340"/>
      <c r="N407" s="340"/>
      <c r="O407" s="341"/>
      <c r="P407" s="719"/>
    </row>
    <row r="408" spans="1:18" s="399" customFormat="1" ht="16.899999999999999" customHeight="1" x14ac:dyDescent="0.2">
      <c r="A408" s="26">
        <v>17</v>
      </c>
      <c r="B408" s="696"/>
      <c r="C408" s="26" t="s">
        <v>46</v>
      </c>
      <c r="D408" s="26">
        <v>4</v>
      </c>
      <c r="E408" s="26">
        <v>36</v>
      </c>
      <c r="F408" s="26">
        <v>4</v>
      </c>
      <c r="G408" s="26">
        <v>98</v>
      </c>
      <c r="H408" s="747"/>
      <c r="I408" s="289">
        <v>4.3182999999999998</v>
      </c>
      <c r="J408" s="340"/>
      <c r="K408" s="289"/>
      <c r="L408" s="289"/>
      <c r="M408" s="340"/>
      <c r="N408" s="340"/>
      <c r="O408" s="341"/>
      <c r="P408" s="719"/>
      <c r="Q408" s="176"/>
      <c r="R408" s="176"/>
    </row>
    <row r="409" spans="1:18" s="399" customFormat="1" ht="16.899999999999999" customHeight="1" x14ac:dyDescent="0.2">
      <c r="A409" s="26">
        <v>18</v>
      </c>
      <c r="B409" s="696"/>
      <c r="C409" s="26" t="s">
        <v>46</v>
      </c>
      <c r="D409" s="26">
        <v>3</v>
      </c>
      <c r="E409" s="26">
        <v>36</v>
      </c>
      <c r="F409" s="26">
        <v>4</v>
      </c>
      <c r="G409" s="26">
        <v>99</v>
      </c>
      <c r="H409" s="747"/>
      <c r="I409" s="289">
        <v>3.4902000000000002</v>
      </c>
      <c r="J409" s="340"/>
      <c r="K409" s="289"/>
      <c r="L409" s="289"/>
      <c r="M409" s="340"/>
      <c r="N409" s="340"/>
      <c r="O409" s="341"/>
      <c r="P409" s="719"/>
      <c r="Q409" s="176"/>
      <c r="R409" s="176"/>
    </row>
    <row r="410" spans="1:18" s="399" customFormat="1" ht="16.899999999999999" customHeight="1" x14ac:dyDescent="0.2">
      <c r="A410" s="26">
        <v>19</v>
      </c>
      <c r="B410" s="696"/>
      <c r="C410" s="26" t="s">
        <v>46</v>
      </c>
      <c r="D410" s="26">
        <v>4</v>
      </c>
      <c r="E410" s="26">
        <v>37</v>
      </c>
      <c r="F410" s="26">
        <v>4</v>
      </c>
      <c r="G410" s="26">
        <v>100</v>
      </c>
      <c r="H410" s="747"/>
      <c r="I410" s="289">
        <v>11.6486</v>
      </c>
      <c r="J410" s="340"/>
      <c r="K410" s="289"/>
      <c r="L410" s="289"/>
      <c r="M410" s="340"/>
      <c r="N410" s="340"/>
      <c r="O410" s="341"/>
      <c r="P410" s="719"/>
      <c r="Q410" s="176"/>
      <c r="R410" s="176"/>
    </row>
    <row r="411" spans="1:18" s="399" customFormat="1" ht="16.899999999999999" customHeight="1" x14ac:dyDescent="0.2">
      <c r="A411" s="26">
        <v>20</v>
      </c>
      <c r="B411" s="696"/>
      <c r="C411" s="26" t="s">
        <v>46</v>
      </c>
      <c r="D411" s="26">
        <v>6</v>
      </c>
      <c r="E411" s="26">
        <v>36</v>
      </c>
      <c r="F411" s="26">
        <v>4</v>
      </c>
      <c r="G411" s="26">
        <v>101</v>
      </c>
      <c r="H411" s="747"/>
      <c r="I411" s="289">
        <v>1.7708999999999999</v>
      </c>
      <c r="J411" s="340"/>
      <c r="K411" s="289"/>
      <c r="L411" s="289"/>
      <c r="M411" s="340"/>
      <c r="N411" s="340"/>
      <c r="O411" s="341"/>
      <c r="P411" s="719"/>
      <c r="Q411" s="176"/>
      <c r="R411" s="176"/>
    </row>
    <row r="412" spans="1:18" s="399" customFormat="1" ht="16.899999999999999" customHeight="1" x14ac:dyDescent="0.2">
      <c r="A412" s="26">
        <v>21</v>
      </c>
      <c r="B412" s="696"/>
      <c r="C412" s="26" t="s">
        <v>46</v>
      </c>
      <c r="D412" s="26">
        <v>12</v>
      </c>
      <c r="E412" s="26">
        <v>36</v>
      </c>
      <c r="F412" s="26">
        <v>8</v>
      </c>
      <c r="G412" s="26">
        <v>254</v>
      </c>
      <c r="H412" s="737"/>
      <c r="I412" s="289">
        <v>15.652900000000001</v>
      </c>
      <c r="J412" s="340"/>
      <c r="K412" s="289"/>
      <c r="L412" s="289"/>
      <c r="M412" s="340"/>
      <c r="N412" s="340"/>
      <c r="O412" s="341"/>
      <c r="P412" s="719"/>
      <c r="Q412" s="176"/>
      <c r="R412" s="176"/>
    </row>
    <row r="413" spans="1:18" s="399" customFormat="1" ht="16.899999999999999" customHeight="1" x14ac:dyDescent="0.2">
      <c r="A413" s="26">
        <v>22</v>
      </c>
      <c r="B413" s="696"/>
      <c r="C413" s="26" t="s">
        <v>47</v>
      </c>
      <c r="D413" s="26">
        <v>7</v>
      </c>
      <c r="E413" s="26">
        <v>36</v>
      </c>
      <c r="F413" s="26">
        <v>3</v>
      </c>
      <c r="G413" s="26">
        <v>172</v>
      </c>
      <c r="H413" s="736" t="s">
        <v>136</v>
      </c>
      <c r="I413" s="289">
        <v>2.3990999999999998</v>
      </c>
      <c r="J413" s="340"/>
      <c r="K413" s="289"/>
      <c r="L413" s="289"/>
      <c r="M413" s="340"/>
      <c r="N413" s="340"/>
      <c r="O413" s="341"/>
      <c r="P413" s="719"/>
      <c r="Q413" s="176"/>
      <c r="R413" s="176"/>
    </row>
    <row r="414" spans="1:18" s="399" customFormat="1" ht="16.899999999999999" customHeight="1" x14ac:dyDescent="0.2">
      <c r="A414" s="26">
        <v>23</v>
      </c>
      <c r="B414" s="696"/>
      <c r="C414" s="26" t="s">
        <v>47</v>
      </c>
      <c r="D414" s="26">
        <v>5</v>
      </c>
      <c r="E414" s="26">
        <v>36</v>
      </c>
      <c r="F414" s="26">
        <v>3</v>
      </c>
      <c r="G414" s="26">
        <v>172</v>
      </c>
      <c r="H414" s="737"/>
      <c r="I414" s="289">
        <v>1.9744999999999999</v>
      </c>
      <c r="J414" s="340"/>
      <c r="K414" s="289"/>
      <c r="L414" s="289"/>
      <c r="M414" s="340"/>
      <c r="N414" s="340"/>
      <c r="O414" s="341"/>
      <c r="P414" s="719"/>
      <c r="Q414" s="176"/>
      <c r="R414" s="176"/>
    </row>
    <row r="415" spans="1:18" s="399" customFormat="1" ht="16.899999999999999" customHeight="1" x14ac:dyDescent="0.2">
      <c r="A415" s="26">
        <v>24</v>
      </c>
      <c r="B415" s="696"/>
      <c r="C415" s="26">
        <v>1</v>
      </c>
      <c r="D415" s="26">
        <v>12</v>
      </c>
      <c r="E415" s="26">
        <v>36</v>
      </c>
      <c r="F415" s="26">
        <v>8</v>
      </c>
      <c r="G415" s="26">
        <v>288</v>
      </c>
      <c r="H415" s="198" t="s">
        <v>135</v>
      </c>
      <c r="I415" s="289">
        <v>3.1017000000000001</v>
      </c>
      <c r="J415" s="340"/>
      <c r="K415" s="289"/>
      <c r="L415" s="289"/>
      <c r="M415" s="340"/>
      <c r="N415" s="340"/>
      <c r="O415" s="341"/>
      <c r="P415" s="687"/>
      <c r="Q415" s="176"/>
      <c r="R415" s="176"/>
    </row>
    <row r="416" spans="1:18" s="399" customFormat="1" ht="16.899999999999999" customHeight="1" x14ac:dyDescent="0.2">
      <c r="A416" s="26">
        <v>25</v>
      </c>
      <c r="B416" s="696"/>
      <c r="C416" s="26">
        <v>1</v>
      </c>
      <c r="D416" s="26">
        <v>10</v>
      </c>
      <c r="E416" s="26">
        <v>36</v>
      </c>
      <c r="F416" s="26">
        <v>3</v>
      </c>
      <c r="G416" s="26">
        <v>179</v>
      </c>
      <c r="H416" s="738" t="s">
        <v>134</v>
      </c>
      <c r="I416" s="289">
        <v>3.4897</v>
      </c>
      <c r="J416" s="340"/>
      <c r="K416" s="289"/>
      <c r="L416" s="289"/>
      <c r="M416" s="340"/>
      <c r="N416" s="340"/>
      <c r="O416" s="341"/>
      <c r="P416" s="718"/>
      <c r="Q416" s="176"/>
      <c r="R416" s="176"/>
    </row>
    <row r="417" spans="1:18" s="399" customFormat="1" ht="16.899999999999999" customHeight="1" x14ac:dyDescent="0.2">
      <c r="A417" s="26">
        <v>26</v>
      </c>
      <c r="B417" s="696"/>
      <c r="C417" s="26">
        <v>1</v>
      </c>
      <c r="D417" s="26">
        <v>2</v>
      </c>
      <c r="E417" s="26">
        <v>37</v>
      </c>
      <c r="F417" s="26">
        <v>4</v>
      </c>
      <c r="G417" s="26">
        <v>104</v>
      </c>
      <c r="H417" s="739"/>
      <c r="I417" s="289">
        <v>1.4092</v>
      </c>
      <c r="J417" s="340"/>
      <c r="K417" s="289"/>
      <c r="L417" s="289"/>
      <c r="M417" s="340"/>
      <c r="N417" s="340"/>
      <c r="O417" s="341"/>
      <c r="P417" s="719"/>
      <c r="Q417" s="176"/>
      <c r="R417" s="176"/>
    </row>
    <row r="418" spans="1:18" s="399" customFormat="1" ht="16.899999999999999" customHeight="1" x14ac:dyDescent="0.2">
      <c r="A418" s="26">
        <v>27</v>
      </c>
      <c r="B418" s="696"/>
      <c r="C418" s="26">
        <v>1</v>
      </c>
      <c r="D418" s="26">
        <v>3</v>
      </c>
      <c r="E418" s="26">
        <v>37</v>
      </c>
      <c r="F418" s="26">
        <v>4</v>
      </c>
      <c r="G418" s="26">
        <v>105</v>
      </c>
      <c r="H418" s="739"/>
      <c r="I418" s="289">
        <v>1.0525</v>
      </c>
      <c r="J418" s="340"/>
      <c r="K418" s="289"/>
      <c r="L418" s="289"/>
      <c r="M418" s="340"/>
      <c r="N418" s="340"/>
      <c r="O418" s="341"/>
      <c r="P418" s="719"/>
      <c r="Q418" s="176"/>
      <c r="R418" s="176"/>
    </row>
    <row r="419" spans="1:18" s="399" customFormat="1" ht="16.899999999999999" customHeight="1" x14ac:dyDescent="0.2">
      <c r="A419" s="26">
        <v>28</v>
      </c>
      <c r="B419" s="696"/>
      <c r="C419" s="26">
        <v>2</v>
      </c>
      <c r="D419" s="26">
        <v>3</v>
      </c>
      <c r="E419" s="26">
        <v>37</v>
      </c>
      <c r="F419" s="26">
        <v>4</v>
      </c>
      <c r="G419" s="26">
        <v>106</v>
      </c>
      <c r="H419" s="739"/>
      <c r="I419" s="289">
        <v>7.9096000000000002</v>
      </c>
      <c r="J419" s="340"/>
      <c r="K419" s="289"/>
      <c r="L419" s="289"/>
      <c r="M419" s="340"/>
      <c r="N419" s="340"/>
      <c r="O419" s="341"/>
      <c r="P419" s="719"/>
      <c r="Q419" s="176"/>
      <c r="R419" s="176"/>
    </row>
    <row r="420" spans="1:18" s="399" customFormat="1" ht="16.899999999999999" customHeight="1" x14ac:dyDescent="0.2">
      <c r="A420" s="26">
        <v>29</v>
      </c>
      <c r="B420" s="696"/>
      <c r="C420" s="26">
        <v>1</v>
      </c>
      <c r="D420" s="26">
        <v>4</v>
      </c>
      <c r="E420" s="26">
        <v>37</v>
      </c>
      <c r="F420" s="26">
        <v>4</v>
      </c>
      <c r="G420" s="26">
        <v>107</v>
      </c>
      <c r="H420" s="739"/>
      <c r="I420" s="289">
        <v>4.0125000000000002</v>
      </c>
      <c r="J420" s="340"/>
      <c r="K420" s="289"/>
      <c r="L420" s="289"/>
      <c r="M420" s="340"/>
      <c r="N420" s="340"/>
      <c r="O420" s="341"/>
      <c r="P420" s="719"/>
    </row>
    <row r="421" spans="1:18" s="399" customFormat="1" ht="16.899999999999999" customHeight="1" x14ac:dyDescent="0.2">
      <c r="A421" s="26">
        <v>30</v>
      </c>
      <c r="B421" s="696"/>
      <c r="C421" s="26">
        <v>1</v>
      </c>
      <c r="D421" s="26">
        <v>6</v>
      </c>
      <c r="E421" s="26">
        <v>37</v>
      </c>
      <c r="F421" s="26">
        <v>4</v>
      </c>
      <c r="G421" s="26">
        <v>108</v>
      </c>
      <c r="H421" s="739"/>
      <c r="I421" s="289">
        <v>10.311400000000001</v>
      </c>
      <c r="J421" s="340"/>
      <c r="K421" s="289"/>
      <c r="L421" s="289"/>
      <c r="M421" s="340"/>
      <c r="N421" s="340"/>
      <c r="O421" s="341"/>
      <c r="P421" s="719"/>
    </row>
    <row r="422" spans="1:18" s="399" customFormat="1" ht="16.899999999999999" customHeight="1" x14ac:dyDescent="0.2">
      <c r="A422" s="26">
        <v>31</v>
      </c>
      <c r="B422" s="696"/>
      <c r="C422" s="26">
        <v>2</v>
      </c>
      <c r="D422" s="26">
        <v>10</v>
      </c>
      <c r="E422" s="26">
        <v>36</v>
      </c>
      <c r="F422" s="26">
        <v>8</v>
      </c>
      <c r="G422" s="26">
        <v>285</v>
      </c>
      <c r="H422" s="739"/>
      <c r="I422" s="289">
        <v>1.9628000000000001</v>
      </c>
      <c r="J422" s="340"/>
      <c r="K422" s="289"/>
      <c r="L422" s="289"/>
      <c r="M422" s="340"/>
      <c r="N422" s="340"/>
      <c r="O422" s="341"/>
      <c r="P422" s="719"/>
    </row>
    <row r="423" spans="1:18" s="399" customFormat="1" ht="16.899999999999999" customHeight="1" x14ac:dyDescent="0.2">
      <c r="A423" s="26">
        <v>32</v>
      </c>
      <c r="B423" s="696"/>
      <c r="C423" s="26">
        <v>1</v>
      </c>
      <c r="D423" s="26">
        <v>14</v>
      </c>
      <c r="E423" s="26">
        <v>35</v>
      </c>
      <c r="F423" s="26">
        <v>8</v>
      </c>
      <c r="G423" s="26">
        <v>286</v>
      </c>
      <c r="H423" s="739"/>
      <c r="I423" s="289">
        <v>9.2997999999999994</v>
      </c>
      <c r="J423" s="340"/>
      <c r="K423" s="289"/>
      <c r="L423" s="289"/>
      <c r="M423" s="340"/>
      <c r="N423" s="340"/>
      <c r="O423" s="341"/>
      <c r="P423" s="719"/>
    </row>
    <row r="424" spans="1:18" s="399" customFormat="1" ht="16.899999999999999" customHeight="1" x14ac:dyDescent="0.2">
      <c r="A424" s="26">
        <v>33</v>
      </c>
      <c r="B424" s="696"/>
      <c r="C424" s="26">
        <v>2</v>
      </c>
      <c r="D424" s="26">
        <v>14</v>
      </c>
      <c r="E424" s="26">
        <v>35</v>
      </c>
      <c r="F424" s="26">
        <v>8</v>
      </c>
      <c r="G424" s="26">
        <v>287</v>
      </c>
      <c r="H424" s="739"/>
      <c r="I424" s="289">
        <v>1.7287999999999999</v>
      </c>
      <c r="J424" s="340"/>
      <c r="K424" s="289"/>
      <c r="L424" s="289"/>
      <c r="M424" s="340"/>
      <c r="N424" s="340"/>
      <c r="O424" s="341"/>
      <c r="P424" s="719"/>
    </row>
    <row r="425" spans="1:18" s="399" customFormat="1" ht="16.899999999999999" customHeight="1" x14ac:dyDescent="0.2">
      <c r="A425" s="26">
        <v>34</v>
      </c>
      <c r="B425" s="697"/>
      <c r="C425" s="26">
        <v>1</v>
      </c>
      <c r="D425" s="26">
        <v>11</v>
      </c>
      <c r="E425" s="26">
        <v>36</v>
      </c>
      <c r="F425" s="26">
        <v>9</v>
      </c>
      <c r="G425" s="26">
        <v>384</v>
      </c>
      <c r="H425" s="740"/>
      <c r="I425" s="289">
        <v>6.1841999999999997</v>
      </c>
      <c r="J425" s="340"/>
      <c r="K425" s="289"/>
      <c r="L425" s="289"/>
      <c r="M425" s="340"/>
      <c r="N425" s="340"/>
      <c r="O425" s="341"/>
      <c r="P425" s="687"/>
    </row>
    <row r="426" spans="1:18" s="399" customFormat="1" ht="16.899999999999999" customHeight="1" x14ac:dyDescent="0.2">
      <c r="A426" s="28" t="s">
        <v>30</v>
      </c>
      <c r="B426" s="28" t="s">
        <v>142</v>
      </c>
      <c r="C426" s="419"/>
      <c r="D426" s="419"/>
      <c r="E426" s="419"/>
      <c r="F426" s="420"/>
      <c r="G426" s="420"/>
      <c r="H426" s="421"/>
      <c r="I426" s="342">
        <f>SUM(I427:I438)</f>
        <v>26.181199999999997</v>
      </c>
      <c r="J426" s="337">
        <f t="shared" si="60"/>
        <v>25.757999999999999</v>
      </c>
      <c r="K426" s="342">
        <f t="shared" ref="K426:L426" si="63">SUM(K427:K438)</f>
        <v>25.757999999999999</v>
      </c>
      <c r="L426" s="342">
        <f t="shared" si="63"/>
        <v>0</v>
      </c>
      <c r="M426" s="337">
        <f t="shared" si="62"/>
        <v>10.3032</v>
      </c>
      <c r="N426" s="337">
        <f t="shared" si="59"/>
        <v>10.3032</v>
      </c>
      <c r="O426" s="338"/>
      <c r="P426" s="138"/>
    </row>
    <row r="427" spans="1:18" ht="16.899999999999999" customHeight="1" x14ac:dyDescent="0.2">
      <c r="A427" s="60">
        <v>1</v>
      </c>
      <c r="B427" s="744" t="s">
        <v>141</v>
      </c>
      <c r="C427" s="24">
        <v>1</v>
      </c>
      <c r="D427" s="24">
        <v>4</v>
      </c>
      <c r="E427" s="24">
        <v>42</v>
      </c>
      <c r="F427" s="24">
        <v>7</v>
      </c>
      <c r="G427" s="24">
        <v>295</v>
      </c>
      <c r="H427" s="718" t="s">
        <v>145</v>
      </c>
      <c r="I427" s="289">
        <v>1.1138999999999999</v>
      </c>
      <c r="J427" s="340">
        <f t="shared" si="60"/>
        <v>1.1138999999999999</v>
      </c>
      <c r="K427" s="289">
        <v>1.1138999999999999</v>
      </c>
      <c r="L427" s="289"/>
      <c r="M427" s="340">
        <f t="shared" si="62"/>
        <v>0.44555999999999996</v>
      </c>
      <c r="N427" s="340">
        <f t="shared" si="59"/>
        <v>0.44555999999999996</v>
      </c>
      <c r="O427" s="341"/>
      <c r="P427" s="24"/>
    </row>
    <row r="428" spans="1:18" ht="16.899999999999999" customHeight="1" x14ac:dyDescent="0.2">
      <c r="A428" s="60">
        <v>2</v>
      </c>
      <c r="B428" s="745"/>
      <c r="C428" s="24">
        <v>2</v>
      </c>
      <c r="D428" s="24">
        <v>4</v>
      </c>
      <c r="E428" s="24">
        <v>42</v>
      </c>
      <c r="F428" s="24">
        <v>7</v>
      </c>
      <c r="G428" s="24">
        <v>296</v>
      </c>
      <c r="H428" s="746"/>
      <c r="I428" s="289">
        <v>1.0698000000000001</v>
      </c>
      <c r="J428" s="340">
        <f t="shared" si="60"/>
        <v>1.0698000000000001</v>
      </c>
      <c r="K428" s="289">
        <v>1.0698000000000001</v>
      </c>
      <c r="L428" s="289"/>
      <c r="M428" s="340">
        <f t="shared" si="62"/>
        <v>0.42792000000000008</v>
      </c>
      <c r="N428" s="340">
        <f t="shared" si="59"/>
        <v>0.42792000000000008</v>
      </c>
      <c r="O428" s="341"/>
      <c r="P428" s="24"/>
    </row>
    <row r="429" spans="1:18" ht="16.899999999999999" customHeight="1" x14ac:dyDescent="0.2">
      <c r="A429" s="60">
        <v>3</v>
      </c>
      <c r="B429" s="745"/>
      <c r="C429" s="24">
        <v>1</v>
      </c>
      <c r="D429" s="24">
        <v>7</v>
      </c>
      <c r="E429" s="24">
        <v>42</v>
      </c>
      <c r="F429" s="24">
        <v>7</v>
      </c>
      <c r="G429" s="24">
        <v>297</v>
      </c>
      <c r="H429" s="746"/>
      <c r="I429" s="289">
        <v>0.50600000000000001</v>
      </c>
      <c r="J429" s="340">
        <f t="shared" si="60"/>
        <v>0.50600000000000001</v>
      </c>
      <c r="K429" s="289">
        <v>0.50600000000000001</v>
      </c>
      <c r="L429" s="289"/>
      <c r="M429" s="340">
        <f t="shared" si="62"/>
        <v>0.20240000000000002</v>
      </c>
      <c r="N429" s="340">
        <f t="shared" si="59"/>
        <v>0.20240000000000002</v>
      </c>
      <c r="O429" s="341"/>
      <c r="P429" s="24"/>
    </row>
    <row r="430" spans="1:18" ht="16.899999999999999" customHeight="1" x14ac:dyDescent="0.2">
      <c r="A430" s="60">
        <v>4</v>
      </c>
      <c r="B430" s="745"/>
      <c r="C430" s="24">
        <v>2</v>
      </c>
      <c r="D430" s="24">
        <v>7</v>
      </c>
      <c r="E430" s="24">
        <v>42</v>
      </c>
      <c r="F430" s="24">
        <v>7</v>
      </c>
      <c r="G430" s="24">
        <v>298</v>
      </c>
      <c r="H430" s="746"/>
      <c r="I430" s="289">
        <v>7.6814999999999998</v>
      </c>
      <c r="J430" s="340">
        <f t="shared" si="60"/>
        <v>7.6814999999999998</v>
      </c>
      <c r="K430" s="289">
        <v>7.6814999999999998</v>
      </c>
      <c r="L430" s="289"/>
      <c r="M430" s="340">
        <f t="shared" si="62"/>
        <v>3.0726</v>
      </c>
      <c r="N430" s="340">
        <f t="shared" si="59"/>
        <v>3.0726</v>
      </c>
      <c r="O430" s="341"/>
      <c r="P430" s="24"/>
    </row>
    <row r="431" spans="1:18" ht="16.899999999999999" customHeight="1" x14ac:dyDescent="0.2">
      <c r="A431" s="60">
        <v>5</v>
      </c>
      <c r="B431" s="745"/>
      <c r="C431" s="24">
        <v>1</v>
      </c>
      <c r="D431" s="24">
        <v>3</v>
      </c>
      <c r="E431" s="24">
        <v>42</v>
      </c>
      <c r="F431" s="24">
        <v>7</v>
      </c>
      <c r="G431" s="24">
        <v>299</v>
      </c>
      <c r="H431" s="746"/>
      <c r="I431" s="289">
        <v>0.35699999999999998</v>
      </c>
      <c r="J431" s="340">
        <f t="shared" si="60"/>
        <v>0.35699999999999998</v>
      </c>
      <c r="K431" s="289">
        <v>0.35699999999999998</v>
      </c>
      <c r="L431" s="289"/>
      <c r="M431" s="340">
        <f t="shared" si="62"/>
        <v>0.14280000000000001</v>
      </c>
      <c r="N431" s="340">
        <f t="shared" si="59"/>
        <v>0.14280000000000001</v>
      </c>
      <c r="O431" s="341"/>
      <c r="P431" s="24"/>
    </row>
    <row r="432" spans="1:18" ht="16.899999999999999" customHeight="1" x14ac:dyDescent="0.2">
      <c r="A432" s="60">
        <v>6</v>
      </c>
      <c r="B432" s="745"/>
      <c r="C432" s="24">
        <v>2</v>
      </c>
      <c r="D432" s="24">
        <v>3</v>
      </c>
      <c r="E432" s="24">
        <v>42</v>
      </c>
      <c r="F432" s="24">
        <v>7</v>
      </c>
      <c r="G432" s="24">
        <v>301</v>
      </c>
      <c r="H432" s="746"/>
      <c r="I432" s="289">
        <v>1.3046</v>
      </c>
      <c r="J432" s="340">
        <f t="shared" si="60"/>
        <v>1.3046</v>
      </c>
      <c r="K432" s="289">
        <v>1.3046</v>
      </c>
      <c r="L432" s="289"/>
      <c r="M432" s="340">
        <f t="shared" si="62"/>
        <v>0.52183999999999997</v>
      </c>
      <c r="N432" s="340">
        <f t="shared" si="59"/>
        <v>0.52183999999999997</v>
      </c>
      <c r="O432" s="341"/>
      <c r="P432" s="24"/>
    </row>
    <row r="433" spans="1:16" ht="16.899999999999999" customHeight="1" x14ac:dyDescent="0.2">
      <c r="A433" s="60">
        <v>7</v>
      </c>
      <c r="B433" s="745"/>
      <c r="C433" s="24">
        <v>3</v>
      </c>
      <c r="D433" s="24">
        <v>4</v>
      </c>
      <c r="E433" s="24">
        <v>42</v>
      </c>
      <c r="F433" s="24">
        <v>7</v>
      </c>
      <c r="G433" s="24">
        <v>304</v>
      </c>
      <c r="H433" s="746"/>
      <c r="I433" s="289">
        <v>1.1395</v>
      </c>
      <c r="J433" s="340">
        <f t="shared" si="60"/>
        <v>1.1395</v>
      </c>
      <c r="K433" s="289">
        <v>1.1395</v>
      </c>
      <c r="L433" s="289"/>
      <c r="M433" s="340">
        <f t="shared" si="62"/>
        <v>0.45579999999999998</v>
      </c>
      <c r="N433" s="340">
        <f t="shared" si="59"/>
        <v>0.45579999999999998</v>
      </c>
      <c r="O433" s="341"/>
      <c r="P433" s="24"/>
    </row>
    <row r="434" spans="1:16" ht="16.899999999999999" customHeight="1" x14ac:dyDescent="0.2">
      <c r="A434" s="60">
        <v>8</v>
      </c>
      <c r="B434" s="745"/>
      <c r="C434" s="24">
        <v>3</v>
      </c>
      <c r="D434" s="24">
        <v>7</v>
      </c>
      <c r="E434" s="24">
        <v>42</v>
      </c>
      <c r="F434" s="24">
        <v>7</v>
      </c>
      <c r="G434" s="24">
        <v>305</v>
      </c>
      <c r="H434" s="746"/>
      <c r="I434" s="289">
        <v>4.2169999999999996</v>
      </c>
      <c r="J434" s="340">
        <f t="shared" si="60"/>
        <v>4.2169999999999996</v>
      </c>
      <c r="K434" s="289">
        <v>4.2169999999999996</v>
      </c>
      <c r="L434" s="289"/>
      <c r="M434" s="340">
        <f t="shared" si="62"/>
        <v>1.6867999999999999</v>
      </c>
      <c r="N434" s="340">
        <f t="shared" si="59"/>
        <v>1.6867999999999999</v>
      </c>
      <c r="O434" s="341"/>
      <c r="P434" s="24"/>
    </row>
    <row r="435" spans="1:16" ht="16.899999999999999" customHeight="1" x14ac:dyDescent="0.2">
      <c r="A435" s="82">
        <v>9</v>
      </c>
      <c r="B435" s="745"/>
      <c r="C435" s="24">
        <v>4</v>
      </c>
      <c r="D435" s="24">
        <v>7</v>
      </c>
      <c r="E435" s="24">
        <v>42</v>
      </c>
      <c r="F435" s="24">
        <v>7</v>
      </c>
      <c r="G435" s="24">
        <v>308</v>
      </c>
      <c r="H435" s="746"/>
      <c r="I435" s="289">
        <v>0.53569999999999995</v>
      </c>
      <c r="J435" s="340">
        <f t="shared" si="60"/>
        <v>0.38190000000000002</v>
      </c>
      <c r="K435" s="289">
        <v>0.38190000000000002</v>
      </c>
      <c r="L435" s="289"/>
      <c r="M435" s="340">
        <f t="shared" si="62"/>
        <v>0.15276000000000001</v>
      </c>
      <c r="N435" s="340">
        <f t="shared" si="59"/>
        <v>0.15276000000000001</v>
      </c>
      <c r="O435" s="341"/>
      <c r="P435" s="25"/>
    </row>
    <row r="436" spans="1:16" ht="16.899999999999999" customHeight="1" x14ac:dyDescent="0.2">
      <c r="A436" s="82">
        <v>10</v>
      </c>
      <c r="B436" s="745"/>
      <c r="C436" s="24">
        <v>1</v>
      </c>
      <c r="D436" s="24">
        <v>10</v>
      </c>
      <c r="E436" s="24">
        <v>42</v>
      </c>
      <c r="F436" s="24">
        <v>7</v>
      </c>
      <c r="G436" s="24">
        <v>311</v>
      </c>
      <c r="H436" s="746"/>
      <c r="I436" s="289">
        <v>1.3817999999999999</v>
      </c>
      <c r="J436" s="340">
        <f t="shared" si="60"/>
        <v>1.3817999999999999</v>
      </c>
      <c r="K436" s="289">
        <v>1.3817999999999999</v>
      </c>
      <c r="L436" s="289"/>
      <c r="M436" s="340">
        <f t="shared" si="62"/>
        <v>0.55271999999999999</v>
      </c>
      <c r="N436" s="340">
        <f t="shared" si="59"/>
        <v>0.55271999999999999</v>
      </c>
      <c r="O436" s="341"/>
      <c r="P436" s="25"/>
    </row>
    <row r="437" spans="1:16" ht="16.899999999999999" customHeight="1" x14ac:dyDescent="0.2">
      <c r="A437" s="82">
        <v>11</v>
      </c>
      <c r="B437" s="745"/>
      <c r="C437" s="24">
        <v>1</v>
      </c>
      <c r="D437" s="24">
        <v>14</v>
      </c>
      <c r="E437" s="24">
        <v>42</v>
      </c>
      <c r="F437" s="24">
        <v>11</v>
      </c>
      <c r="G437" s="24">
        <v>94</v>
      </c>
      <c r="H437" s="746"/>
      <c r="I437" s="289">
        <v>5.7374999999999998</v>
      </c>
      <c r="J437" s="340">
        <f t="shared" si="60"/>
        <v>5.7374999999999998</v>
      </c>
      <c r="K437" s="289">
        <v>5.7374999999999998</v>
      </c>
      <c r="L437" s="289"/>
      <c r="M437" s="340">
        <f t="shared" si="62"/>
        <v>2.2949999999999999</v>
      </c>
      <c r="N437" s="340">
        <f t="shared" si="59"/>
        <v>2.2949999999999999</v>
      </c>
      <c r="O437" s="341"/>
      <c r="P437" s="25"/>
    </row>
    <row r="438" spans="1:16" ht="16.899999999999999" customHeight="1" x14ac:dyDescent="0.2">
      <c r="A438" s="82">
        <v>12</v>
      </c>
      <c r="B438" s="745"/>
      <c r="C438" s="24">
        <v>2</v>
      </c>
      <c r="D438" s="24">
        <v>14</v>
      </c>
      <c r="E438" s="24">
        <v>42</v>
      </c>
      <c r="F438" s="24">
        <v>11</v>
      </c>
      <c r="G438" s="24">
        <v>95</v>
      </c>
      <c r="H438" s="721"/>
      <c r="I438" s="289">
        <v>1.1369</v>
      </c>
      <c r="J438" s="340">
        <f t="shared" si="60"/>
        <v>0.86750000000000005</v>
      </c>
      <c r="K438" s="289">
        <v>0.86750000000000005</v>
      </c>
      <c r="L438" s="289"/>
      <c r="M438" s="340">
        <f t="shared" si="62"/>
        <v>0.34700000000000003</v>
      </c>
      <c r="N438" s="340">
        <f t="shared" si="59"/>
        <v>0.34700000000000003</v>
      </c>
      <c r="O438" s="341"/>
      <c r="P438" s="25"/>
    </row>
    <row r="439" spans="1:16" s="399" customFormat="1" ht="16.899999999999999" customHeight="1" x14ac:dyDescent="0.2">
      <c r="A439" s="403" t="s">
        <v>31</v>
      </c>
      <c r="B439" s="403" t="s">
        <v>143</v>
      </c>
      <c r="C439" s="419"/>
      <c r="D439" s="419"/>
      <c r="E439" s="419"/>
      <c r="F439" s="420"/>
      <c r="G439" s="420"/>
      <c r="H439" s="115"/>
      <c r="I439" s="422">
        <f>SUM(I440:I460)</f>
        <v>83.700199999999995</v>
      </c>
      <c r="J439" s="337">
        <f t="shared" si="60"/>
        <v>74.763400000000004</v>
      </c>
      <c r="K439" s="422">
        <f t="shared" ref="K439:L439" si="64">SUM(K440:K460)</f>
        <v>74.763400000000004</v>
      </c>
      <c r="L439" s="422">
        <f t="shared" si="64"/>
        <v>0</v>
      </c>
      <c r="M439" s="337">
        <f t="shared" si="62"/>
        <v>29.905360000000002</v>
      </c>
      <c r="N439" s="337">
        <f t="shared" si="59"/>
        <v>29.905360000000002</v>
      </c>
      <c r="O439" s="338"/>
      <c r="P439" s="142"/>
    </row>
    <row r="440" spans="1:16" ht="16.899999999999999" customHeight="1" x14ac:dyDescent="0.2">
      <c r="A440" s="60">
        <v>1</v>
      </c>
      <c r="B440" s="718" t="s">
        <v>144</v>
      </c>
      <c r="C440" s="24" t="s">
        <v>46</v>
      </c>
      <c r="D440" s="24">
        <v>5</v>
      </c>
      <c r="E440" s="24">
        <v>42</v>
      </c>
      <c r="F440" s="24">
        <v>7</v>
      </c>
      <c r="G440" s="24">
        <v>224</v>
      </c>
      <c r="H440" s="718" t="s">
        <v>150</v>
      </c>
      <c r="I440" s="289">
        <v>3.3149000000000002</v>
      </c>
      <c r="J440" s="340">
        <f t="shared" si="60"/>
        <v>2.6669999999999998</v>
      </c>
      <c r="K440" s="289">
        <v>2.6669999999999998</v>
      </c>
      <c r="L440" s="289"/>
      <c r="M440" s="340">
        <f t="shared" si="62"/>
        <v>1.0668</v>
      </c>
      <c r="N440" s="340">
        <f t="shared" si="59"/>
        <v>1.0668</v>
      </c>
      <c r="O440" s="341"/>
      <c r="P440" s="25"/>
    </row>
    <row r="441" spans="1:16" ht="16.899999999999999" customHeight="1" x14ac:dyDescent="0.2">
      <c r="A441" s="60">
        <v>2</v>
      </c>
      <c r="B441" s="719"/>
      <c r="C441" s="24" t="s">
        <v>46</v>
      </c>
      <c r="D441" s="24">
        <v>6</v>
      </c>
      <c r="E441" s="24">
        <v>42</v>
      </c>
      <c r="F441" s="24">
        <v>7</v>
      </c>
      <c r="G441" s="24">
        <v>225</v>
      </c>
      <c r="H441" s="719"/>
      <c r="I441" s="289">
        <v>5.3452000000000002</v>
      </c>
      <c r="J441" s="340">
        <f t="shared" si="60"/>
        <v>4.7919</v>
      </c>
      <c r="K441" s="289">
        <v>4.7919</v>
      </c>
      <c r="L441" s="289"/>
      <c r="M441" s="340">
        <f t="shared" si="62"/>
        <v>1.91676</v>
      </c>
      <c r="N441" s="340">
        <f t="shared" si="59"/>
        <v>1.91676</v>
      </c>
      <c r="O441" s="341"/>
      <c r="P441" s="25"/>
    </row>
    <row r="442" spans="1:16" ht="16.899999999999999" customHeight="1" x14ac:dyDescent="0.2">
      <c r="A442" s="60">
        <v>3</v>
      </c>
      <c r="B442" s="719"/>
      <c r="C442" s="24" t="s">
        <v>46</v>
      </c>
      <c r="D442" s="24">
        <v>11</v>
      </c>
      <c r="E442" s="24">
        <v>42</v>
      </c>
      <c r="F442" s="24">
        <v>7</v>
      </c>
      <c r="G442" s="24">
        <v>226</v>
      </c>
      <c r="H442" s="719"/>
      <c r="I442" s="289">
        <v>6.4640000000000004</v>
      </c>
      <c r="J442" s="340">
        <f t="shared" si="60"/>
        <v>6.4640000000000004</v>
      </c>
      <c r="K442" s="289">
        <v>6.4640000000000004</v>
      </c>
      <c r="L442" s="289"/>
      <c r="M442" s="340">
        <f t="shared" si="62"/>
        <v>2.5856000000000003</v>
      </c>
      <c r="N442" s="340">
        <f t="shared" si="59"/>
        <v>2.5856000000000003</v>
      </c>
      <c r="O442" s="341"/>
      <c r="P442" s="25"/>
    </row>
    <row r="443" spans="1:16" ht="16.899999999999999" customHeight="1" x14ac:dyDescent="0.2">
      <c r="A443" s="60">
        <v>4</v>
      </c>
      <c r="B443" s="719"/>
      <c r="C443" s="24" t="s">
        <v>46</v>
      </c>
      <c r="D443" s="24">
        <v>11</v>
      </c>
      <c r="E443" s="24">
        <v>42</v>
      </c>
      <c r="F443" s="24">
        <v>7</v>
      </c>
      <c r="G443" s="24">
        <v>227</v>
      </c>
      <c r="H443" s="719"/>
      <c r="I443" s="289">
        <v>0.70220000000000005</v>
      </c>
      <c r="J443" s="340">
        <f t="shared" si="60"/>
        <v>0.70220000000000005</v>
      </c>
      <c r="K443" s="289">
        <v>0.70220000000000005</v>
      </c>
      <c r="L443" s="289"/>
      <c r="M443" s="340">
        <f t="shared" si="62"/>
        <v>0.28088000000000002</v>
      </c>
      <c r="N443" s="340">
        <f t="shared" si="59"/>
        <v>0.28088000000000002</v>
      </c>
      <c r="O443" s="341"/>
      <c r="P443" s="25"/>
    </row>
    <row r="444" spans="1:16" ht="16.899999999999999" customHeight="1" x14ac:dyDescent="0.2">
      <c r="A444" s="60">
        <v>5</v>
      </c>
      <c r="B444" s="719"/>
      <c r="C444" s="24" t="s">
        <v>46</v>
      </c>
      <c r="D444" s="24">
        <v>3</v>
      </c>
      <c r="E444" s="24">
        <v>46</v>
      </c>
      <c r="F444" s="24">
        <v>8</v>
      </c>
      <c r="G444" s="24">
        <v>257</v>
      </c>
      <c r="H444" s="719"/>
      <c r="I444" s="289">
        <v>14.901400000000001</v>
      </c>
      <c r="J444" s="340">
        <f t="shared" si="60"/>
        <v>7.7624000000000004</v>
      </c>
      <c r="K444" s="289">
        <v>7.7624000000000004</v>
      </c>
      <c r="L444" s="289"/>
      <c r="M444" s="340">
        <f t="shared" si="62"/>
        <v>3.1049600000000002</v>
      </c>
      <c r="N444" s="340">
        <f t="shared" si="59"/>
        <v>3.1049600000000002</v>
      </c>
      <c r="O444" s="341"/>
      <c r="P444" s="25"/>
    </row>
    <row r="445" spans="1:16" ht="16.899999999999999" customHeight="1" x14ac:dyDescent="0.2">
      <c r="A445" s="60">
        <v>6</v>
      </c>
      <c r="B445" s="719"/>
      <c r="C445" s="24" t="s">
        <v>46</v>
      </c>
      <c r="D445" s="24">
        <v>5</v>
      </c>
      <c r="E445" s="24">
        <v>46</v>
      </c>
      <c r="F445" s="24">
        <v>8</v>
      </c>
      <c r="G445" s="24">
        <v>258</v>
      </c>
      <c r="H445" s="719"/>
      <c r="I445" s="289">
        <v>2.7151000000000001</v>
      </c>
      <c r="J445" s="340">
        <f t="shared" si="60"/>
        <v>2.7151000000000001</v>
      </c>
      <c r="K445" s="289">
        <v>2.7151000000000001</v>
      </c>
      <c r="L445" s="289"/>
      <c r="M445" s="340">
        <f t="shared" si="62"/>
        <v>1.0860400000000001</v>
      </c>
      <c r="N445" s="340">
        <f t="shared" si="59"/>
        <v>1.0860400000000001</v>
      </c>
      <c r="O445" s="341"/>
      <c r="P445" s="24"/>
    </row>
    <row r="446" spans="1:16" ht="16.899999999999999" customHeight="1" x14ac:dyDescent="0.2">
      <c r="A446" s="60">
        <v>7</v>
      </c>
      <c r="B446" s="719"/>
      <c r="C446" s="24" t="s">
        <v>46</v>
      </c>
      <c r="D446" s="24">
        <v>1</v>
      </c>
      <c r="E446" s="24">
        <v>46</v>
      </c>
      <c r="F446" s="24">
        <v>8</v>
      </c>
      <c r="G446" s="24">
        <v>260</v>
      </c>
      <c r="H446" s="687"/>
      <c r="I446" s="289">
        <v>3.9952000000000001</v>
      </c>
      <c r="J446" s="340">
        <f t="shared" si="60"/>
        <v>3.9952000000000001</v>
      </c>
      <c r="K446" s="289">
        <v>3.9952000000000001</v>
      </c>
      <c r="L446" s="289"/>
      <c r="M446" s="340">
        <f t="shared" si="62"/>
        <v>1.5980800000000002</v>
      </c>
      <c r="N446" s="340">
        <f t="shared" si="59"/>
        <v>1.5980800000000002</v>
      </c>
      <c r="O446" s="341"/>
      <c r="P446" s="24"/>
    </row>
    <row r="447" spans="1:16" ht="16.899999999999999" customHeight="1" x14ac:dyDescent="0.2">
      <c r="A447" s="60">
        <v>8</v>
      </c>
      <c r="B447" s="719"/>
      <c r="C447" s="24">
        <v>1</v>
      </c>
      <c r="D447" s="24">
        <v>9</v>
      </c>
      <c r="E447" s="24">
        <v>42</v>
      </c>
      <c r="F447" s="24">
        <v>7</v>
      </c>
      <c r="G447" s="24">
        <v>300</v>
      </c>
      <c r="H447" s="718" t="s">
        <v>145</v>
      </c>
      <c r="I447" s="289">
        <v>3.4439000000000002</v>
      </c>
      <c r="J447" s="340">
        <f t="shared" si="60"/>
        <v>3.4439000000000002</v>
      </c>
      <c r="K447" s="289">
        <v>3.4439000000000002</v>
      </c>
      <c r="L447" s="289"/>
      <c r="M447" s="340">
        <f t="shared" si="62"/>
        <v>1.3775600000000001</v>
      </c>
      <c r="N447" s="340">
        <f t="shared" si="59"/>
        <v>1.3775600000000001</v>
      </c>
      <c r="O447" s="341"/>
      <c r="P447" s="24"/>
    </row>
    <row r="448" spans="1:16" ht="16.899999999999999" customHeight="1" x14ac:dyDescent="0.2">
      <c r="A448" s="60">
        <v>9</v>
      </c>
      <c r="B448" s="719"/>
      <c r="C448" s="24">
        <v>1</v>
      </c>
      <c r="D448" s="24">
        <v>6</v>
      </c>
      <c r="E448" s="24">
        <v>42</v>
      </c>
      <c r="F448" s="24">
        <v>7</v>
      </c>
      <c r="G448" s="24">
        <v>302</v>
      </c>
      <c r="H448" s="719"/>
      <c r="I448" s="289">
        <v>8.0122999999999998</v>
      </c>
      <c r="J448" s="340">
        <f t="shared" si="60"/>
        <v>8.0122999999999998</v>
      </c>
      <c r="K448" s="289">
        <v>8.0122999999999998</v>
      </c>
      <c r="L448" s="289"/>
      <c r="M448" s="340">
        <f t="shared" si="62"/>
        <v>3.20492</v>
      </c>
      <c r="N448" s="340">
        <f t="shared" si="59"/>
        <v>3.20492</v>
      </c>
      <c r="O448" s="341"/>
      <c r="P448" s="24"/>
    </row>
    <row r="449" spans="1:16" ht="16.899999999999999" customHeight="1" x14ac:dyDescent="0.2">
      <c r="A449" s="60">
        <v>10</v>
      </c>
      <c r="B449" s="719"/>
      <c r="C449" s="24">
        <v>2</v>
      </c>
      <c r="D449" s="24">
        <v>6</v>
      </c>
      <c r="E449" s="24">
        <v>42</v>
      </c>
      <c r="F449" s="24">
        <v>7</v>
      </c>
      <c r="G449" s="24">
        <v>303</v>
      </c>
      <c r="H449" s="719"/>
      <c r="I449" s="289">
        <v>2.4678</v>
      </c>
      <c r="J449" s="340">
        <f t="shared" si="60"/>
        <v>2.4678</v>
      </c>
      <c r="K449" s="289">
        <v>2.4678</v>
      </c>
      <c r="L449" s="289"/>
      <c r="M449" s="340">
        <f t="shared" si="62"/>
        <v>0.98712</v>
      </c>
      <c r="N449" s="340">
        <f t="shared" si="59"/>
        <v>0.98712</v>
      </c>
      <c r="O449" s="341"/>
      <c r="P449" s="24"/>
    </row>
    <row r="450" spans="1:16" ht="16.899999999999999" customHeight="1" x14ac:dyDescent="0.2">
      <c r="A450" s="60">
        <v>11</v>
      </c>
      <c r="B450" s="719"/>
      <c r="C450" s="24">
        <v>1</v>
      </c>
      <c r="D450" s="24">
        <v>5</v>
      </c>
      <c r="E450" s="24">
        <v>42</v>
      </c>
      <c r="F450" s="24">
        <v>7</v>
      </c>
      <c r="G450" s="24">
        <v>306</v>
      </c>
      <c r="H450" s="719"/>
      <c r="I450" s="289">
        <v>1.6733</v>
      </c>
      <c r="J450" s="340">
        <f t="shared" si="60"/>
        <v>1.6733</v>
      </c>
      <c r="K450" s="289">
        <v>1.6733</v>
      </c>
      <c r="L450" s="289"/>
      <c r="M450" s="340">
        <f t="shared" si="62"/>
        <v>0.66932000000000003</v>
      </c>
      <c r="N450" s="340">
        <f t="shared" si="59"/>
        <v>0.66932000000000003</v>
      </c>
      <c r="O450" s="341"/>
      <c r="P450" s="24"/>
    </row>
    <row r="451" spans="1:16" ht="16.899999999999999" customHeight="1" x14ac:dyDescent="0.2">
      <c r="A451" s="60">
        <v>12</v>
      </c>
      <c r="B451" s="719"/>
      <c r="C451" s="24">
        <v>1</v>
      </c>
      <c r="D451" s="24">
        <v>11</v>
      </c>
      <c r="E451" s="24">
        <v>42</v>
      </c>
      <c r="F451" s="24">
        <v>7</v>
      </c>
      <c r="G451" s="24">
        <v>307</v>
      </c>
      <c r="H451" s="719"/>
      <c r="I451" s="289">
        <v>2.4462999999999999</v>
      </c>
      <c r="J451" s="340">
        <f t="shared" si="60"/>
        <v>2.4462999999999999</v>
      </c>
      <c r="K451" s="289">
        <v>2.4462999999999999</v>
      </c>
      <c r="L451" s="289"/>
      <c r="M451" s="340">
        <f t="shared" si="62"/>
        <v>0.97852000000000006</v>
      </c>
      <c r="N451" s="340">
        <f t="shared" si="59"/>
        <v>0.97852000000000006</v>
      </c>
      <c r="O451" s="341"/>
      <c r="P451" s="24"/>
    </row>
    <row r="452" spans="1:16" ht="16.899999999999999" customHeight="1" x14ac:dyDescent="0.2">
      <c r="A452" s="60">
        <v>13</v>
      </c>
      <c r="B452" s="719"/>
      <c r="C452" s="24">
        <v>3</v>
      </c>
      <c r="D452" s="24">
        <v>6</v>
      </c>
      <c r="E452" s="24">
        <v>42</v>
      </c>
      <c r="F452" s="24">
        <v>7</v>
      </c>
      <c r="G452" s="24">
        <v>309</v>
      </c>
      <c r="H452" s="719"/>
      <c r="I452" s="289">
        <v>3.3565</v>
      </c>
      <c r="J452" s="340">
        <f t="shared" si="60"/>
        <v>3.3565</v>
      </c>
      <c r="K452" s="289">
        <v>3.3565</v>
      </c>
      <c r="L452" s="289"/>
      <c r="M452" s="340">
        <f t="shared" si="62"/>
        <v>1.3426</v>
      </c>
      <c r="N452" s="340">
        <f t="shared" si="59"/>
        <v>1.3426</v>
      </c>
      <c r="O452" s="341"/>
      <c r="P452" s="24"/>
    </row>
    <row r="453" spans="1:16" ht="16.899999999999999" customHeight="1" x14ac:dyDescent="0.2">
      <c r="A453" s="60">
        <v>14</v>
      </c>
      <c r="B453" s="719"/>
      <c r="C453" s="24">
        <v>2</v>
      </c>
      <c r="D453" s="24">
        <v>11</v>
      </c>
      <c r="E453" s="24">
        <v>42</v>
      </c>
      <c r="F453" s="24">
        <v>7</v>
      </c>
      <c r="G453" s="24">
        <v>310</v>
      </c>
      <c r="H453" s="719"/>
      <c r="I453" s="289">
        <v>1.5117</v>
      </c>
      <c r="J453" s="340">
        <f t="shared" si="60"/>
        <v>1.5117</v>
      </c>
      <c r="K453" s="289">
        <v>1.5117</v>
      </c>
      <c r="L453" s="289"/>
      <c r="M453" s="340">
        <f t="shared" si="62"/>
        <v>0.60468000000000011</v>
      </c>
      <c r="N453" s="340">
        <f t="shared" si="59"/>
        <v>0.60468000000000011</v>
      </c>
      <c r="O453" s="341"/>
      <c r="P453" s="24"/>
    </row>
    <row r="454" spans="1:16" ht="16.899999999999999" customHeight="1" x14ac:dyDescent="0.2">
      <c r="A454" s="60">
        <v>15</v>
      </c>
      <c r="B454" s="719"/>
      <c r="C454" s="24">
        <v>3</v>
      </c>
      <c r="D454" s="24">
        <v>6</v>
      </c>
      <c r="E454" s="24">
        <v>42</v>
      </c>
      <c r="F454" s="24">
        <v>7</v>
      </c>
      <c r="G454" s="24">
        <v>312</v>
      </c>
      <c r="H454" s="719"/>
      <c r="I454" s="289">
        <v>4.5755999999999997</v>
      </c>
      <c r="J454" s="340">
        <f t="shared" si="60"/>
        <v>3.9790000000000001</v>
      </c>
      <c r="K454" s="289">
        <v>3.9790000000000001</v>
      </c>
      <c r="L454" s="289"/>
      <c r="M454" s="340">
        <f t="shared" si="62"/>
        <v>1.5916000000000001</v>
      </c>
      <c r="N454" s="340">
        <f t="shared" ref="N454:O483" si="65">K454*0.4</f>
        <v>1.5916000000000001</v>
      </c>
      <c r="O454" s="341"/>
      <c r="P454" s="25"/>
    </row>
    <row r="455" spans="1:16" ht="16.899999999999999" customHeight="1" x14ac:dyDescent="0.2">
      <c r="A455" s="60">
        <v>16</v>
      </c>
      <c r="B455" s="719"/>
      <c r="C455" s="24">
        <v>1</v>
      </c>
      <c r="D455" s="24">
        <v>12</v>
      </c>
      <c r="E455" s="24">
        <v>42</v>
      </c>
      <c r="F455" s="24">
        <v>7</v>
      </c>
      <c r="G455" s="24">
        <v>313</v>
      </c>
      <c r="H455" s="719"/>
      <c r="I455" s="289">
        <v>5.9720000000000004</v>
      </c>
      <c r="J455" s="340">
        <f t="shared" ref="J455:J483" si="66">K455+L455</f>
        <v>5.9720000000000004</v>
      </c>
      <c r="K455" s="289">
        <v>5.9720000000000004</v>
      </c>
      <c r="L455" s="289"/>
      <c r="M455" s="340">
        <f t="shared" ref="M455:M483" si="67">N455+O455</f>
        <v>2.3888000000000003</v>
      </c>
      <c r="N455" s="340">
        <f t="shared" si="65"/>
        <v>2.3888000000000003</v>
      </c>
      <c r="O455" s="341"/>
      <c r="P455" s="24"/>
    </row>
    <row r="456" spans="1:16" ht="16.899999999999999" customHeight="1" x14ac:dyDescent="0.2">
      <c r="A456" s="60">
        <v>17</v>
      </c>
      <c r="B456" s="719"/>
      <c r="C456" s="24">
        <v>1</v>
      </c>
      <c r="D456" s="24">
        <v>3</v>
      </c>
      <c r="E456" s="24">
        <v>46</v>
      </c>
      <c r="F456" s="24">
        <v>8</v>
      </c>
      <c r="G456" s="24">
        <v>289</v>
      </c>
      <c r="H456" s="719"/>
      <c r="I456" s="289">
        <v>1.8173999999999999</v>
      </c>
      <c r="J456" s="340">
        <f t="shared" si="66"/>
        <v>1.8173999999999999</v>
      </c>
      <c r="K456" s="289">
        <v>1.8173999999999999</v>
      </c>
      <c r="L456" s="289"/>
      <c r="M456" s="340">
        <f t="shared" si="67"/>
        <v>0.72696000000000005</v>
      </c>
      <c r="N456" s="340">
        <f t="shared" si="65"/>
        <v>0.72696000000000005</v>
      </c>
      <c r="O456" s="341"/>
      <c r="P456" s="24"/>
    </row>
    <row r="457" spans="1:16" ht="16.899999999999999" customHeight="1" x14ac:dyDescent="0.2">
      <c r="A457" s="60">
        <v>18</v>
      </c>
      <c r="B457" s="719"/>
      <c r="C457" s="24">
        <v>1</v>
      </c>
      <c r="D457" s="24">
        <v>1</v>
      </c>
      <c r="E457" s="24">
        <v>46</v>
      </c>
      <c r="F457" s="24">
        <v>8</v>
      </c>
      <c r="G457" s="24">
        <v>290</v>
      </c>
      <c r="H457" s="719"/>
      <c r="I457" s="289">
        <v>4.9423000000000004</v>
      </c>
      <c r="J457" s="340">
        <f t="shared" si="66"/>
        <v>4.9423000000000004</v>
      </c>
      <c r="K457" s="289">
        <v>4.9423000000000004</v>
      </c>
      <c r="L457" s="289"/>
      <c r="M457" s="340">
        <f t="shared" si="67"/>
        <v>1.9769200000000002</v>
      </c>
      <c r="N457" s="340">
        <f t="shared" si="65"/>
        <v>1.9769200000000002</v>
      </c>
      <c r="O457" s="341"/>
      <c r="P457" s="24"/>
    </row>
    <row r="458" spans="1:16" ht="16.899999999999999" customHeight="1" x14ac:dyDescent="0.2">
      <c r="A458" s="60">
        <v>19</v>
      </c>
      <c r="B458" s="719"/>
      <c r="C458" s="24">
        <v>2</v>
      </c>
      <c r="D458" s="24">
        <v>3</v>
      </c>
      <c r="E458" s="24">
        <v>46</v>
      </c>
      <c r="F458" s="24">
        <v>8</v>
      </c>
      <c r="G458" s="24">
        <v>291</v>
      </c>
      <c r="H458" s="719"/>
      <c r="I458" s="289">
        <v>0.85619999999999996</v>
      </c>
      <c r="J458" s="340">
        <f t="shared" si="66"/>
        <v>0.85619999999999996</v>
      </c>
      <c r="K458" s="289">
        <v>0.85619999999999996</v>
      </c>
      <c r="L458" s="289"/>
      <c r="M458" s="340">
        <f t="shared" si="67"/>
        <v>0.34248000000000001</v>
      </c>
      <c r="N458" s="340">
        <f t="shared" si="65"/>
        <v>0.34248000000000001</v>
      </c>
      <c r="O458" s="341"/>
      <c r="P458" s="24"/>
    </row>
    <row r="459" spans="1:16" ht="16.899999999999999" customHeight="1" x14ac:dyDescent="0.2">
      <c r="A459" s="60">
        <v>20</v>
      </c>
      <c r="B459" s="719"/>
      <c r="C459" s="24">
        <v>1</v>
      </c>
      <c r="D459" s="24">
        <v>5</v>
      </c>
      <c r="E459" s="24">
        <v>46</v>
      </c>
      <c r="F459" s="24">
        <v>8</v>
      </c>
      <c r="G459" s="24">
        <v>292</v>
      </c>
      <c r="H459" s="719"/>
      <c r="I459" s="289">
        <v>3.5489000000000002</v>
      </c>
      <c r="J459" s="340">
        <f t="shared" si="66"/>
        <v>3.5489000000000002</v>
      </c>
      <c r="K459" s="289">
        <v>3.5489000000000002</v>
      </c>
      <c r="L459" s="289"/>
      <c r="M459" s="340">
        <f t="shared" si="67"/>
        <v>1.4195600000000002</v>
      </c>
      <c r="N459" s="340">
        <f t="shared" si="65"/>
        <v>1.4195600000000002</v>
      </c>
      <c r="O459" s="341"/>
      <c r="P459" s="24"/>
    </row>
    <row r="460" spans="1:16" ht="16.899999999999999" customHeight="1" x14ac:dyDescent="0.2">
      <c r="A460" s="60">
        <v>21</v>
      </c>
      <c r="B460" s="719"/>
      <c r="C460" s="24">
        <v>3</v>
      </c>
      <c r="D460" s="24">
        <v>1</v>
      </c>
      <c r="E460" s="24">
        <v>46</v>
      </c>
      <c r="F460" s="24">
        <v>8</v>
      </c>
      <c r="G460" s="24">
        <v>294</v>
      </c>
      <c r="H460" s="687"/>
      <c r="I460" s="289">
        <v>1.6379999999999999</v>
      </c>
      <c r="J460" s="340">
        <f t="shared" si="66"/>
        <v>1.6379999999999999</v>
      </c>
      <c r="K460" s="289">
        <v>1.6379999999999999</v>
      </c>
      <c r="L460" s="289"/>
      <c r="M460" s="340">
        <f t="shared" si="67"/>
        <v>0.6552</v>
      </c>
      <c r="N460" s="340">
        <f t="shared" si="65"/>
        <v>0.6552</v>
      </c>
      <c r="O460" s="341"/>
      <c r="P460" s="24"/>
    </row>
    <row r="461" spans="1:16" ht="16.899999999999999" customHeight="1" x14ac:dyDescent="0.2">
      <c r="A461" s="58" t="s">
        <v>32</v>
      </c>
      <c r="B461" s="58" t="s">
        <v>146</v>
      </c>
      <c r="C461" s="53"/>
      <c r="D461" s="53"/>
      <c r="E461" s="53"/>
      <c r="F461" s="33"/>
      <c r="G461" s="33"/>
      <c r="H461" s="224"/>
      <c r="I461" s="343">
        <f>SUM(I462:I466)</f>
        <v>9.3880999999999997</v>
      </c>
      <c r="J461" s="344"/>
      <c r="K461" s="343">
        <f t="shared" ref="K461:L461" si="68">SUM(K462:K466)</f>
        <v>0</v>
      </c>
      <c r="L461" s="343">
        <f t="shared" si="68"/>
        <v>0</v>
      </c>
      <c r="M461" s="344"/>
      <c r="N461" s="344"/>
      <c r="O461" s="345"/>
      <c r="P461" s="423"/>
    </row>
    <row r="462" spans="1:16" ht="16.899999999999999" customHeight="1" x14ac:dyDescent="0.2">
      <c r="A462" s="60">
        <v>1</v>
      </c>
      <c r="B462" s="718" t="s">
        <v>147</v>
      </c>
      <c r="C462" s="24">
        <v>1</v>
      </c>
      <c r="D462" s="24">
        <v>2</v>
      </c>
      <c r="E462" s="24">
        <v>35</v>
      </c>
      <c r="F462" s="24">
        <v>1</v>
      </c>
      <c r="G462" s="24">
        <v>1</v>
      </c>
      <c r="H462" s="718" t="s">
        <v>149</v>
      </c>
      <c r="I462" s="318">
        <v>0.48959999999999998</v>
      </c>
      <c r="J462" s="344"/>
      <c r="K462" s="289"/>
      <c r="L462" s="289"/>
      <c r="M462" s="344"/>
      <c r="N462" s="344"/>
      <c r="O462" s="345"/>
      <c r="P462" s="41"/>
    </row>
    <row r="463" spans="1:16" ht="16.899999999999999" customHeight="1" x14ac:dyDescent="0.2">
      <c r="A463" s="60">
        <v>2</v>
      </c>
      <c r="B463" s="719"/>
      <c r="C463" s="24">
        <v>1</v>
      </c>
      <c r="D463" s="24">
        <v>3</v>
      </c>
      <c r="E463" s="24">
        <v>35</v>
      </c>
      <c r="F463" s="24">
        <v>1</v>
      </c>
      <c r="G463" s="24">
        <v>2</v>
      </c>
      <c r="H463" s="719"/>
      <c r="I463" s="318">
        <v>1.0544</v>
      </c>
      <c r="J463" s="344"/>
      <c r="K463" s="289"/>
      <c r="L463" s="289"/>
      <c r="M463" s="344"/>
      <c r="N463" s="344"/>
      <c r="O463" s="345"/>
      <c r="P463" s="41"/>
    </row>
    <row r="464" spans="1:16" ht="16.899999999999999" customHeight="1" x14ac:dyDescent="0.2">
      <c r="A464" s="60">
        <v>3</v>
      </c>
      <c r="B464" s="719"/>
      <c r="C464" s="24">
        <v>2</v>
      </c>
      <c r="D464" s="24">
        <v>2</v>
      </c>
      <c r="E464" s="24">
        <v>35</v>
      </c>
      <c r="F464" s="24">
        <v>1</v>
      </c>
      <c r="G464" s="24">
        <v>3</v>
      </c>
      <c r="H464" s="719"/>
      <c r="I464" s="318">
        <v>2.61</v>
      </c>
      <c r="J464" s="344"/>
      <c r="K464" s="289"/>
      <c r="L464" s="289"/>
      <c r="M464" s="344"/>
      <c r="N464" s="344"/>
      <c r="O464" s="345"/>
      <c r="P464" s="41"/>
    </row>
    <row r="465" spans="1:18" ht="16.899999999999999" customHeight="1" x14ac:dyDescent="0.2">
      <c r="A465" s="60">
        <v>4</v>
      </c>
      <c r="B465" s="719"/>
      <c r="C465" s="24">
        <v>1</v>
      </c>
      <c r="D465" s="24">
        <v>1</v>
      </c>
      <c r="E465" s="24">
        <v>42</v>
      </c>
      <c r="F465" s="24">
        <v>1</v>
      </c>
      <c r="G465" s="24">
        <v>4</v>
      </c>
      <c r="H465" s="719"/>
      <c r="I465" s="318">
        <v>1.2411000000000001</v>
      </c>
      <c r="J465" s="344"/>
      <c r="K465" s="289"/>
      <c r="L465" s="289"/>
      <c r="M465" s="344"/>
      <c r="N465" s="344"/>
      <c r="O465" s="345"/>
      <c r="P465" s="41"/>
    </row>
    <row r="466" spans="1:18" ht="16.899999999999999" customHeight="1" x14ac:dyDescent="0.2">
      <c r="A466" s="60">
        <v>5</v>
      </c>
      <c r="B466" s="719"/>
      <c r="C466" s="24">
        <v>1</v>
      </c>
      <c r="D466" s="24">
        <v>6</v>
      </c>
      <c r="E466" s="24">
        <v>35</v>
      </c>
      <c r="F466" s="24">
        <v>2</v>
      </c>
      <c r="G466" s="24">
        <v>12</v>
      </c>
      <c r="H466" s="687"/>
      <c r="I466" s="318">
        <v>3.9929999999999999</v>
      </c>
      <c r="J466" s="344"/>
      <c r="K466" s="289"/>
      <c r="L466" s="289"/>
      <c r="M466" s="344"/>
      <c r="N466" s="344"/>
      <c r="O466" s="345"/>
      <c r="P466" s="41"/>
    </row>
    <row r="467" spans="1:18" ht="16.899999999999999" customHeight="1" x14ac:dyDescent="0.2">
      <c r="A467" s="58" t="s">
        <v>33</v>
      </c>
      <c r="B467" s="58" t="s">
        <v>148</v>
      </c>
      <c r="C467" s="53"/>
      <c r="D467" s="53"/>
      <c r="E467" s="53"/>
      <c r="F467" s="33"/>
      <c r="G467" s="33"/>
      <c r="H467" s="224"/>
      <c r="I467" s="343">
        <f>SUM(I468:I474)</f>
        <v>32.588100000000004</v>
      </c>
      <c r="J467" s="344">
        <f t="shared" si="66"/>
        <v>32.115300000000005</v>
      </c>
      <c r="K467" s="343">
        <f t="shared" ref="K467:L467" si="69">SUM(K468:K474)</f>
        <v>32.115300000000005</v>
      </c>
      <c r="L467" s="343">
        <f t="shared" si="69"/>
        <v>0</v>
      </c>
      <c r="M467" s="344">
        <f t="shared" si="67"/>
        <v>12.846120000000003</v>
      </c>
      <c r="N467" s="344">
        <f t="shared" si="65"/>
        <v>12.846120000000003</v>
      </c>
      <c r="O467" s="345"/>
      <c r="P467" s="276"/>
      <c r="R467" s="424"/>
    </row>
    <row r="468" spans="1:18" ht="16.899999999999999" customHeight="1" x14ac:dyDescent="0.2">
      <c r="A468" s="60">
        <v>1</v>
      </c>
      <c r="B468" s="140"/>
      <c r="C468" s="24" t="s">
        <v>46</v>
      </c>
      <c r="D468" s="24">
        <v>6</v>
      </c>
      <c r="E468" s="24">
        <v>46</v>
      </c>
      <c r="F468" s="24">
        <v>8</v>
      </c>
      <c r="G468" s="24">
        <v>261</v>
      </c>
      <c r="H468" s="718" t="s">
        <v>149</v>
      </c>
      <c r="I468" s="289">
        <v>1.5720000000000001</v>
      </c>
      <c r="J468" s="340">
        <f t="shared" si="66"/>
        <v>1.5720000000000001</v>
      </c>
      <c r="K468" s="318">
        <v>1.5720000000000001</v>
      </c>
      <c r="L468" s="318"/>
      <c r="M468" s="340">
        <f t="shared" si="67"/>
        <v>0.62880000000000003</v>
      </c>
      <c r="N468" s="340">
        <f t="shared" si="65"/>
        <v>0.62880000000000003</v>
      </c>
      <c r="O468" s="341"/>
      <c r="P468" s="24"/>
    </row>
    <row r="469" spans="1:18" ht="16.899999999999999" customHeight="1" x14ac:dyDescent="0.2">
      <c r="A469" s="60">
        <v>2</v>
      </c>
      <c r="B469" s="140"/>
      <c r="C469" s="32" t="s">
        <v>47</v>
      </c>
      <c r="D469" s="32">
        <v>6</v>
      </c>
      <c r="E469" s="32">
        <v>46</v>
      </c>
      <c r="F469" s="32">
        <v>9</v>
      </c>
      <c r="G469" s="32">
        <v>175</v>
      </c>
      <c r="H469" s="746"/>
      <c r="I469" s="346">
        <v>1.1236999999999999</v>
      </c>
      <c r="J469" s="340">
        <f t="shared" si="66"/>
        <v>1.1236999999999999</v>
      </c>
      <c r="K469" s="347">
        <v>1.1236999999999999</v>
      </c>
      <c r="L469" s="318"/>
      <c r="M469" s="340">
        <f t="shared" si="67"/>
        <v>0.44947999999999999</v>
      </c>
      <c r="N469" s="340">
        <f t="shared" si="65"/>
        <v>0.44947999999999999</v>
      </c>
      <c r="O469" s="341"/>
      <c r="P469" s="32"/>
    </row>
    <row r="470" spans="1:18" ht="16.899999999999999" customHeight="1" x14ac:dyDescent="0.2">
      <c r="A470" s="60">
        <v>4</v>
      </c>
      <c r="B470" s="140"/>
      <c r="C470" s="24" t="s">
        <v>46</v>
      </c>
      <c r="D470" s="24">
        <v>8</v>
      </c>
      <c r="E470" s="24">
        <v>47</v>
      </c>
      <c r="F470" s="24">
        <v>14</v>
      </c>
      <c r="G470" s="24">
        <v>251</v>
      </c>
      <c r="H470" s="746"/>
      <c r="I470" s="289">
        <v>13.3429</v>
      </c>
      <c r="J470" s="340">
        <f t="shared" si="66"/>
        <v>12.870100000000001</v>
      </c>
      <c r="K470" s="348">
        <v>12.870100000000001</v>
      </c>
      <c r="L470" s="348"/>
      <c r="M470" s="340">
        <f t="shared" si="67"/>
        <v>5.1480400000000008</v>
      </c>
      <c r="N470" s="340">
        <f t="shared" si="65"/>
        <v>5.1480400000000008</v>
      </c>
      <c r="O470" s="341"/>
      <c r="P470" s="25"/>
    </row>
    <row r="471" spans="1:18" ht="16.899999999999999" customHeight="1" x14ac:dyDescent="0.2">
      <c r="A471" s="60">
        <v>5</v>
      </c>
      <c r="B471" s="140"/>
      <c r="C471" s="24">
        <v>2</v>
      </c>
      <c r="D471" s="24">
        <v>1</v>
      </c>
      <c r="E471" s="24">
        <v>46</v>
      </c>
      <c r="F471" s="24">
        <v>8</v>
      </c>
      <c r="G471" s="24">
        <v>293</v>
      </c>
      <c r="H471" s="746"/>
      <c r="I471" s="289">
        <v>7.3453999999999997</v>
      </c>
      <c r="J471" s="340">
        <f t="shared" si="66"/>
        <v>7.3453999999999997</v>
      </c>
      <c r="K471" s="348">
        <v>7.3453999999999997</v>
      </c>
      <c r="L471" s="348"/>
      <c r="M471" s="340">
        <f t="shared" si="67"/>
        <v>2.9381599999999999</v>
      </c>
      <c r="N471" s="340">
        <f t="shared" si="65"/>
        <v>2.9381599999999999</v>
      </c>
      <c r="O471" s="341"/>
      <c r="P471" s="24"/>
    </row>
    <row r="472" spans="1:18" ht="16.899999999999999" customHeight="1" x14ac:dyDescent="0.2">
      <c r="A472" s="60">
        <v>6</v>
      </c>
      <c r="B472" s="140"/>
      <c r="C472" s="24">
        <v>4</v>
      </c>
      <c r="D472" s="24">
        <v>1</v>
      </c>
      <c r="E472" s="24">
        <v>46</v>
      </c>
      <c r="F472" s="24">
        <v>8</v>
      </c>
      <c r="G472" s="24">
        <v>295</v>
      </c>
      <c r="H472" s="746"/>
      <c r="I472" s="349">
        <v>0.67210000000000003</v>
      </c>
      <c r="J472" s="340">
        <f t="shared" si="66"/>
        <v>0.67210000000000003</v>
      </c>
      <c r="K472" s="318">
        <v>0.67210000000000003</v>
      </c>
      <c r="L472" s="318"/>
      <c r="M472" s="340">
        <f t="shared" si="67"/>
        <v>0.26884000000000002</v>
      </c>
      <c r="N472" s="340">
        <f t="shared" si="65"/>
        <v>0.26884000000000002</v>
      </c>
      <c r="O472" s="341"/>
      <c r="P472" s="24"/>
    </row>
    <row r="473" spans="1:18" ht="16.899999999999999" customHeight="1" x14ac:dyDescent="0.2">
      <c r="A473" s="60">
        <v>7</v>
      </c>
      <c r="B473" s="140"/>
      <c r="C473" s="24">
        <v>5</v>
      </c>
      <c r="D473" s="24">
        <v>1</v>
      </c>
      <c r="E473" s="24">
        <v>47</v>
      </c>
      <c r="F473" s="24">
        <v>8</v>
      </c>
      <c r="G473" s="24">
        <v>296</v>
      </c>
      <c r="H473" s="746"/>
      <c r="I473" s="289">
        <v>2.2406000000000001</v>
      </c>
      <c r="J473" s="340">
        <f t="shared" si="66"/>
        <v>2.2406000000000001</v>
      </c>
      <c r="K473" s="318">
        <v>2.2406000000000001</v>
      </c>
      <c r="L473" s="318"/>
      <c r="M473" s="340">
        <f t="shared" si="67"/>
        <v>0.89624000000000015</v>
      </c>
      <c r="N473" s="340">
        <f t="shared" si="65"/>
        <v>0.89624000000000015</v>
      </c>
      <c r="O473" s="341"/>
      <c r="P473" s="24"/>
    </row>
    <row r="474" spans="1:18" ht="16.899999999999999" customHeight="1" x14ac:dyDescent="0.2">
      <c r="A474" s="60">
        <v>8</v>
      </c>
      <c r="B474" s="140"/>
      <c r="C474" s="24">
        <v>1</v>
      </c>
      <c r="D474" s="24">
        <v>12</v>
      </c>
      <c r="E474" s="24">
        <v>37</v>
      </c>
      <c r="F474" s="24">
        <v>9</v>
      </c>
      <c r="G474" s="24">
        <v>385</v>
      </c>
      <c r="H474" s="721"/>
      <c r="I474" s="289">
        <v>6.2914000000000003</v>
      </c>
      <c r="J474" s="337">
        <f t="shared" si="66"/>
        <v>6.2914000000000003</v>
      </c>
      <c r="K474" s="318">
        <v>6.2914000000000003</v>
      </c>
      <c r="L474" s="318"/>
      <c r="M474" s="337">
        <f t="shared" si="67"/>
        <v>2.5165600000000001</v>
      </c>
      <c r="N474" s="337">
        <f t="shared" si="65"/>
        <v>2.5165600000000001</v>
      </c>
      <c r="O474" s="338"/>
      <c r="P474" s="24"/>
    </row>
    <row r="475" spans="1:18" ht="16.899999999999999" customHeight="1" x14ac:dyDescent="0.2">
      <c r="A475" s="58" t="s">
        <v>104</v>
      </c>
      <c r="B475" s="58" t="s">
        <v>151</v>
      </c>
      <c r="C475" s="53"/>
      <c r="D475" s="53"/>
      <c r="E475" s="53"/>
      <c r="F475" s="33"/>
      <c r="G475" s="33"/>
      <c r="H475" s="224"/>
      <c r="I475" s="343">
        <f>SUM(I476:I480)</f>
        <v>159.32490000000001</v>
      </c>
      <c r="J475" s="344">
        <f t="shared" si="66"/>
        <v>115.9984</v>
      </c>
      <c r="K475" s="343">
        <f t="shared" ref="K475:L475" si="70">SUM(K476:K480)</f>
        <v>115.9984</v>
      </c>
      <c r="L475" s="343">
        <f t="shared" si="70"/>
        <v>0</v>
      </c>
      <c r="M475" s="344">
        <f t="shared" si="67"/>
        <v>46.399360000000001</v>
      </c>
      <c r="N475" s="344">
        <f t="shared" si="65"/>
        <v>46.399360000000001</v>
      </c>
      <c r="O475" s="345"/>
      <c r="P475" s="276"/>
      <c r="R475" s="424"/>
    </row>
    <row r="476" spans="1:18" ht="16.899999999999999" customHeight="1" x14ac:dyDescent="0.2">
      <c r="A476" s="60">
        <v>1</v>
      </c>
      <c r="B476" s="140"/>
      <c r="C476" s="41" t="s">
        <v>46</v>
      </c>
      <c r="D476" s="41">
        <v>2</v>
      </c>
      <c r="E476" s="41">
        <v>47</v>
      </c>
      <c r="F476" s="41">
        <v>10</v>
      </c>
      <c r="G476" s="41">
        <v>13</v>
      </c>
      <c r="H476" s="718" t="s">
        <v>136</v>
      </c>
      <c r="I476" s="350">
        <v>42.361199999999997</v>
      </c>
      <c r="J476" s="318">
        <f t="shared" si="66"/>
        <v>41.413699999999999</v>
      </c>
      <c r="K476" s="350">
        <v>41.413699999999999</v>
      </c>
      <c r="L476" s="350"/>
      <c r="M476" s="318">
        <f t="shared" si="67"/>
        <v>16.565480000000001</v>
      </c>
      <c r="N476" s="318">
        <f t="shared" si="65"/>
        <v>16.565480000000001</v>
      </c>
      <c r="O476" s="351"/>
      <c r="P476" s="41"/>
    </row>
    <row r="477" spans="1:18" ht="16.899999999999999" customHeight="1" x14ac:dyDescent="0.2">
      <c r="A477" s="60">
        <v>2</v>
      </c>
      <c r="B477" s="140"/>
      <c r="C477" s="41" t="s">
        <v>46</v>
      </c>
      <c r="D477" s="41">
        <v>3</v>
      </c>
      <c r="E477" s="41">
        <v>47</v>
      </c>
      <c r="F477" s="41">
        <v>10</v>
      </c>
      <c r="G477" s="41">
        <v>14</v>
      </c>
      <c r="H477" s="719"/>
      <c r="I477" s="350">
        <v>28.8339</v>
      </c>
      <c r="J477" s="318">
        <f t="shared" si="66"/>
        <v>18.8369</v>
      </c>
      <c r="K477" s="350">
        <v>18.8369</v>
      </c>
      <c r="L477" s="350"/>
      <c r="M477" s="318">
        <f t="shared" si="67"/>
        <v>7.5347600000000003</v>
      </c>
      <c r="N477" s="318">
        <f t="shared" si="65"/>
        <v>7.5347600000000003</v>
      </c>
      <c r="O477" s="351"/>
      <c r="P477" s="41"/>
    </row>
    <row r="478" spans="1:18" ht="16.899999999999999" customHeight="1" x14ac:dyDescent="0.2">
      <c r="A478" s="60">
        <v>3</v>
      </c>
      <c r="B478" s="140"/>
      <c r="C478" s="41" t="s">
        <v>46</v>
      </c>
      <c r="D478" s="41">
        <v>4</v>
      </c>
      <c r="E478" s="41">
        <v>47</v>
      </c>
      <c r="F478" s="41">
        <v>10</v>
      </c>
      <c r="G478" s="41">
        <v>15</v>
      </c>
      <c r="H478" s="719"/>
      <c r="I478" s="350">
        <v>57.152500000000003</v>
      </c>
      <c r="J478" s="318">
        <f t="shared" si="66"/>
        <v>37.712499999999999</v>
      </c>
      <c r="K478" s="350">
        <v>37.712499999999999</v>
      </c>
      <c r="L478" s="350"/>
      <c r="M478" s="318">
        <f t="shared" si="67"/>
        <v>15.085000000000001</v>
      </c>
      <c r="N478" s="318">
        <f t="shared" si="65"/>
        <v>15.085000000000001</v>
      </c>
      <c r="O478" s="351"/>
      <c r="P478" s="41"/>
    </row>
    <row r="479" spans="1:18" ht="16.899999999999999" customHeight="1" x14ac:dyDescent="0.2">
      <c r="A479" s="60">
        <v>4</v>
      </c>
      <c r="B479" s="140"/>
      <c r="C479" s="41" t="s">
        <v>46</v>
      </c>
      <c r="D479" s="41">
        <v>5</v>
      </c>
      <c r="E479" s="41">
        <v>47</v>
      </c>
      <c r="F479" s="41">
        <v>10</v>
      </c>
      <c r="G479" s="41">
        <v>16</v>
      </c>
      <c r="H479" s="719"/>
      <c r="I479" s="350">
        <v>18.5593</v>
      </c>
      <c r="J479" s="318">
        <f t="shared" si="66"/>
        <v>7.8093000000000004</v>
      </c>
      <c r="K479" s="350">
        <v>7.8093000000000004</v>
      </c>
      <c r="L479" s="350"/>
      <c r="M479" s="318">
        <f t="shared" si="67"/>
        <v>3.1237200000000005</v>
      </c>
      <c r="N479" s="318">
        <f t="shared" si="65"/>
        <v>3.1237200000000005</v>
      </c>
      <c r="O479" s="351"/>
      <c r="P479" s="41"/>
    </row>
    <row r="480" spans="1:18" ht="16.899999999999999" customHeight="1" x14ac:dyDescent="0.2">
      <c r="A480" s="60">
        <v>5</v>
      </c>
      <c r="B480" s="140"/>
      <c r="C480" s="41" t="s">
        <v>46</v>
      </c>
      <c r="D480" s="41">
        <v>7</v>
      </c>
      <c r="E480" s="41">
        <v>47</v>
      </c>
      <c r="F480" s="41">
        <v>10</v>
      </c>
      <c r="G480" s="41">
        <v>17</v>
      </c>
      <c r="H480" s="687"/>
      <c r="I480" s="350">
        <v>12.417999999999999</v>
      </c>
      <c r="J480" s="318">
        <f t="shared" si="66"/>
        <v>10.226000000000001</v>
      </c>
      <c r="K480" s="350">
        <v>10.226000000000001</v>
      </c>
      <c r="L480" s="350"/>
      <c r="M480" s="318">
        <f t="shared" si="67"/>
        <v>4.0904000000000007</v>
      </c>
      <c r="N480" s="318">
        <f t="shared" si="65"/>
        <v>4.0904000000000007</v>
      </c>
      <c r="O480" s="351"/>
      <c r="P480" s="41"/>
    </row>
    <row r="481" spans="1:18" s="399" customFormat="1" ht="16.899999999999999" customHeight="1" x14ac:dyDescent="0.2">
      <c r="A481" s="403" t="s">
        <v>61</v>
      </c>
      <c r="B481" s="403" t="s">
        <v>152</v>
      </c>
      <c r="C481" s="13"/>
      <c r="D481" s="13"/>
      <c r="E481" s="13"/>
      <c r="F481" s="13"/>
      <c r="G481" s="13"/>
      <c r="H481" s="200"/>
      <c r="I481" s="352">
        <f>SUM(I482:I483)</f>
        <v>5.9839000000000002</v>
      </c>
      <c r="J481" s="337">
        <f t="shared" si="66"/>
        <v>5.9839000000000002</v>
      </c>
      <c r="K481" s="352">
        <f t="shared" ref="K481:L481" si="71">SUM(K482:K483)</f>
        <v>0</v>
      </c>
      <c r="L481" s="352">
        <f t="shared" si="71"/>
        <v>5.9839000000000002</v>
      </c>
      <c r="M481" s="337">
        <f t="shared" si="67"/>
        <v>2.3935600000000004</v>
      </c>
      <c r="N481" s="337"/>
      <c r="O481" s="338">
        <f t="shared" si="65"/>
        <v>2.3935600000000004</v>
      </c>
      <c r="P481" s="14"/>
    </row>
    <row r="482" spans="1:18" ht="16.899999999999999" customHeight="1" x14ac:dyDescent="0.2">
      <c r="A482" s="60">
        <v>1</v>
      </c>
      <c r="B482" s="720" t="s">
        <v>153</v>
      </c>
      <c r="C482" s="24" t="s">
        <v>46</v>
      </c>
      <c r="D482" s="24">
        <v>12</v>
      </c>
      <c r="E482" s="24">
        <v>37</v>
      </c>
      <c r="F482" s="24">
        <v>14</v>
      </c>
      <c r="G482" s="24">
        <v>254</v>
      </c>
      <c r="H482" s="425"/>
      <c r="I482" s="318">
        <v>2.8549000000000002</v>
      </c>
      <c r="J482" s="340">
        <f t="shared" si="66"/>
        <v>2.8549000000000002</v>
      </c>
      <c r="K482" s="318"/>
      <c r="L482" s="318">
        <v>2.8549000000000002</v>
      </c>
      <c r="M482" s="340">
        <f t="shared" si="67"/>
        <v>1.1419600000000001</v>
      </c>
      <c r="N482" s="340"/>
      <c r="O482" s="341">
        <f t="shared" si="65"/>
        <v>1.1419600000000001</v>
      </c>
      <c r="P482" s="426"/>
    </row>
    <row r="483" spans="1:18" ht="16.899999999999999" customHeight="1" x14ac:dyDescent="0.2">
      <c r="A483" s="60">
        <v>2</v>
      </c>
      <c r="B483" s="721"/>
      <c r="C483" s="24" t="s">
        <v>47</v>
      </c>
      <c r="D483" s="24">
        <v>8</v>
      </c>
      <c r="E483" s="24">
        <v>47</v>
      </c>
      <c r="F483" s="24">
        <v>14</v>
      </c>
      <c r="G483" s="24">
        <v>254</v>
      </c>
      <c r="H483" s="425"/>
      <c r="I483" s="318">
        <v>3.129</v>
      </c>
      <c r="J483" s="340">
        <f t="shared" si="66"/>
        <v>3.129</v>
      </c>
      <c r="K483" s="318"/>
      <c r="L483" s="318">
        <v>3.129</v>
      </c>
      <c r="M483" s="340">
        <f t="shared" si="67"/>
        <v>1.2516</v>
      </c>
      <c r="N483" s="340"/>
      <c r="O483" s="341">
        <f t="shared" si="65"/>
        <v>1.2516</v>
      </c>
      <c r="P483" s="224"/>
    </row>
    <row r="484" spans="1:18" s="398" customFormat="1" ht="16.899999999999999" customHeight="1" x14ac:dyDescent="0.2">
      <c r="A484" s="206"/>
      <c r="B484" s="208" t="s">
        <v>223</v>
      </c>
      <c r="C484" s="208"/>
      <c r="D484" s="208"/>
      <c r="E484" s="208"/>
      <c r="F484" s="208"/>
      <c r="G484" s="208"/>
      <c r="H484" s="209"/>
      <c r="I484" s="335">
        <f>I485+I497+I513</f>
        <v>342.71480000000003</v>
      </c>
      <c r="J484" s="335">
        <f t="shared" ref="J484:L484" si="72">J485+J497+J513</f>
        <v>315.72370000000001</v>
      </c>
      <c r="K484" s="335">
        <f t="shared" si="72"/>
        <v>315.72370000000001</v>
      </c>
      <c r="L484" s="335">
        <f t="shared" si="72"/>
        <v>0</v>
      </c>
      <c r="M484" s="335">
        <f>N484+O484</f>
        <v>126.28948000000001</v>
      </c>
      <c r="N484" s="353">
        <f>K484*0.4</f>
        <v>126.28948000000001</v>
      </c>
      <c r="O484" s="336">
        <f>L484*0.4</f>
        <v>0</v>
      </c>
      <c r="P484" s="236"/>
    </row>
    <row r="485" spans="1:18" s="399" customFormat="1" ht="16.899999999999999" customHeight="1" x14ac:dyDescent="0.2">
      <c r="A485" s="28" t="s">
        <v>25</v>
      </c>
      <c r="B485" s="28" t="s">
        <v>140</v>
      </c>
      <c r="C485" s="29"/>
      <c r="D485" s="29"/>
      <c r="E485" s="29"/>
      <c r="F485" s="29"/>
      <c r="G485" s="29"/>
      <c r="H485" s="28"/>
      <c r="I485" s="339">
        <f>SUM(I486:I496)</f>
        <v>87.729199999999992</v>
      </c>
      <c r="J485" s="339">
        <f>K485+L485</f>
        <v>87.729199999999992</v>
      </c>
      <c r="K485" s="339">
        <f>SUM(K486:K496)</f>
        <v>87.729199999999992</v>
      </c>
      <c r="L485" s="339">
        <f>SUM(L486:L496)</f>
        <v>0</v>
      </c>
      <c r="M485" s="337">
        <f t="shared" ref="M485:M516" si="73">N485+O485</f>
        <v>35.091679999999997</v>
      </c>
      <c r="N485" s="340">
        <f t="shared" ref="N485:N516" si="74">K485*0.4</f>
        <v>35.091679999999997</v>
      </c>
      <c r="O485" s="338"/>
      <c r="P485" s="197"/>
      <c r="R485" s="418"/>
    </row>
    <row r="486" spans="1:18" ht="16.899999999999999" customHeight="1" x14ac:dyDescent="0.2">
      <c r="A486" s="24">
        <v>1</v>
      </c>
      <c r="B486" s="679" t="s">
        <v>155</v>
      </c>
      <c r="C486" s="240" t="s">
        <v>46</v>
      </c>
      <c r="D486" s="240">
        <v>2</v>
      </c>
      <c r="E486" s="240">
        <v>41</v>
      </c>
      <c r="F486" s="240">
        <v>6</v>
      </c>
      <c r="G486" s="241">
        <v>374</v>
      </c>
      <c r="H486" s="753" t="s">
        <v>154</v>
      </c>
      <c r="I486" s="354">
        <v>3.1482999999999999</v>
      </c>
      <c r="J486" s="355">
        <f t="shared" ref="J486:J496" si="75">K486+L486</f>
        <v>3.1482999999999999</v>
      </c>
      <c r="K486" s="356">
        <v>3.1482999999999999</v>
      </c>
      <c r="L486" s="356"/>
      <c r="M486" s="318">
        <f t="shared" si="73"/>
        <v>1.25932</v>
      </c>
      <c r="N486" s="318">
        <f t="shared" si="74"/>
        <v>1.25932</v>
      </c>
      <c r="O486" s="351"/>
      <c r="P486" s="39"/>
    </row>
    <row r="487" spans="1:18" ht="16.899999999999999" customHeight="1" x14ac:dyDescent="0.2">
      <c r="A487" s="24">
        <v>2</v>
      </c>
      <c r="B487" s="680"/>
      <c r="C487" s="240" t="s">
        <v>49</v>
      </c>
      <c r="D487" s="240">
        <v>4</v>
      </c>
      <c r="E487" s="240">
        <v>41</v>
      </c>
      <c r="F487" s="240">
        <v>6</v>
      </c>
      <c r="G487" s="241">
        <v>375</v>
      </c>
      <c r="H487" s="754"/>
      <c r="I487" s="354">
        <v>0.65339999999999998</v>
      </c>
      <c r="J487" s="355">
        <f t="shared" si="75"/>
        <v>0.65339999999999998</v>
      </c>
      <c r="K487" s="356">
        <v>0.65339999999999998</v>
      </c>
      <c r="L487" s="356"/>
      <c r="M487" s="318">
        <f t="shared" si="73"/>
        <v>0.26135999999999998</v>
      </c>
      <c r="N487" s="318">
        <f t="shared" si="74"/>
        <v>0.26135999999999998</v>
      </c>
      <c r="O487" s="351"/>
      <c r="P487" s="25"/>
    </row>
    <row r="488" spans="1:18" ht="16.899999999999999" customHeight="1" x14ac:dyDescent="0.2">
      <c r="A488" s="24">
        <v>3</v>
      </c>
      <c r="B488" s="680"/>
      <c r="C488" s="240" t="s">
        <v>47</v>
      </c>
      <c r="D488" s="240">
        <v>4</v>
      </c>
      <c r="E488" s="240">
        <v>41</v>
      </c>
      <c r="F488" s="240">
        <v>6</v>
      </c>
      <c r="G488" s="241">
        <v>376</v>
      </c>
      <c r="H488" s="754"/>
      <c r="I488" s="354">
        <v>4.5834999999999999</v>
      </c>
      <c r="J488" s="355">
        <f t="shared" si="75"/>
        <v>4.5834999999999999</v>
      </c>
      <c r="K488" s="356">
        <v>4.5834999999999999</v>
      </c>
      <c r="L488" s="356"/>
      <c r="M488" s="318">
        <f t="shared" si="73"/>
        <v>1.8334000000000001</v>
      </c>
      <c r="N488" s="318">
        <f t="shared" si="74"/>
        <v>1.8334000000000001</v>
      </c>
      <c r="O488" s="351"/>
      <c r="P488" s="25"/>
    </row>
    <row r="489" spans="1:18" ht="16.899999999999999" customHeight="1" x14ac:dyDescent="0.2">
      <c r="A489" s="24">
        <v>4</v>
      </c>
      <c r="B489" s="680"/>
      <c r="C489" s="240" t="s">
        <v>46</v>
      </c>
      <c r="D489" s="240">
        <v>1</v>
      </c>
      <c r="E489" s="240">
        <v>41</v>
      </c>
      <c r="F489" s="240">
        <v>6</v>
      </c>
      <c r="G489" s="241">
        <v>377</v>
      </c>
      <c r="H489" s="754"/>
      <c r="I489" s="354">
        <v>7.9311999999999996</v>
      </c>
      <c r="J489" s="355">
        <f t="shared" si="75"/>
        <v>7.9311999999999996</v>
      </c>
      <c r="K489" s="356">
        <v>7.9311999999999996</v>
      </c>
      <c r="L489" s="356"/>
      <c r="M489" s="318">
        <f t="shared" si="73"/>
        <v>3.1724800000000002</v>
      </c>
      <c r="N489" s="318">
        <f t="shared" si="74"/>
        <v>3.1724800000000002</v>
      </c>
      <c r="O489" s="351"/>
      <c r="P489" s="239"/>
    </row>
    <row r="490" spans="1:18" ht="16.899999999999999" customHeight="1" x14ac:dyDescent="0.2">
      <c r="A490" s="24">
        <v>5</v>
      </c>
      <c r="B490" s="680"/>
      <c r="C490" s="240" t="s">
        <v>46</v>
      </c>
      <c r="D490" s="240">
        <v>7</v>
      </c>
      <c r="E490" s="240">
        <v>33</v>
      </c>
      <c r="F490" s="240">
        <v>6</v>
      </c>
      <c r="G490" s="241">
        <v>378</v>
      </c>
      <c r="H490" s="719"/>
      <c r="I490" s="354">
        <v>10.8552</v>
      </c>
      <c r="J490" s="355">
        <f t="shared" si="75"/>
        <v>10.8552</v>
      </c>
      <c r="K490" s="356">
        <v>10.8552</v>
      </c>
      <c r="L490" s="356"/>
      <c r="M490" s="318">
        <f t="shared" si="73"/>
        <v>4.3420800000000002</v>
      </c>
      <c r="N490" s="318">
        <f t="shared" si="74"/>
        <v>4.3420800000000002</v>
      </c>
      <c r="O490" s="351"/>
      <c r="P490" s="25"/>
    </row>
    <row r="491" spans="1:18" ht="16.899999999999999" customHeight="1" x14ac:dyDescent="0.2">
      <c r="A491" s="24">
        <v>6</v>
      </c>
      <c r="B491" s="680"/>
      <c r="C491" s="240" t="s">
        <v>46</v>
      </c>
      <c r="D491" s="240">
        <v>1</v>
      </c>
      <c r="E491" s="240">
        <v>43</v>
      </c>
      <c r="F491" s="240">
        <v>6</v>
      </c>
      <c r="G491" s="241">
        <v>379</v>
      </c>
      <c r="H491" s="719"/>
      <c r="I491" s="354">
        <v>14.208399999999999</v>
      </c>
      <c r="J491" s="355">
        <f t="shared" si="75"/>
        <v>14.208399999999999</v>
      </c>
      <c r="K491" s="356">
        <v>14.208399999999999</v>
      </c>
      <c r="L491" s="356"/>
      <c r="M491" s="318">
        <f t="shared" si="73"/>
        <v>5.6833600000000004</v>
      </c>
      <c r="N491" s="318">
        <f t="shared" si="74"/>
        <v>5.6833600000000004</v>
      </c>
      <c r="O491" s="351"/>
      <c r="P491" s="25"/>
    </row>
    <row r="492" spans="1:18" ht="16.899999999999999" customHeight="1" x14ac:dyDescent="0.2">
      <c r="A492" s="24">
        <v>7</v>
      </c>
      <c r="B492" s="680"/>
      <c r="C492" s="240" t="s">
        <v>46</v>
      </c>
      <c r="D492" s="240">
        <v>2</v>
      </c>
      <c r="E492" s="240">
        <v>43</v>
      </c>
      <c r="F492" s="240">
        <v>6</v>
      </c>
      <c r="G492" s="241">
        <v>380</v>
      </c>
      <c r="H492" s="719"/>
      <c r="I492" s="354">
        <v>8.2087000000000003</v>
      </c>
      <c r="J492" s="355">
        <f t="shared" si="75"/>
        <v>8.2087000000000003</v>
      </c>
      <c r="K492" s="356">
        <v>8.2087000000000003</v>
      </c>
      <c r="L492" s="356"/>
      <c r="M492" s="318">
        <f t="shared" si="73"/>
        <v>3.2834800000000004</v>
      </c>
      <c r="N492" s="318">
        <f t="shared" si="74"/>
        <v>3.2834800000000004</v>
      </c>
      <c r="O492" s="351"/>
      <c r="P492" s="39"/>
    </row>
    <row r="493" spans="1:18" ht="16.899999999999999" customHeight="1" x14ac:dyDescent="0.2">
      <c r="A493" s="24">
        <v>8</v>
      </c>
      <c r="B493" s="680"/>
      <c r="C493" s="240" t="s">
        <v>46</v>
      </c>
      <c r="D493" s="240">
        <v>3</v>
      </c>
      <c r="E493" s="240">
        <v>43</v>
      </c>
      <c r="F493" s="240">
        <v>6</v>
      </c>
      <c r="G493" s="241">
        <v>381</v>
      </c>
      <c r="H493" s="719"/>
      <c r="I493" s="354">
        <v>6.1867999999999999</v>
      </c>
      <c r="J493" s="355">
        <f t="shared" si="75"/>
        <v>6.1867999999999999</v>
      </c>
      <c r="K493" s="356">
        <v>6.1867999999999999</v>
      </c>
      <c r="L493" s="356"/>
      <c r="M493" s="318">
        <f t="shared" si="73"/>
        <v>2.47472</v>
      </c>
      <c r="N493" s="318">
        <f t="shared" si="74"/>
        <v>2.47472</v>
      </c>
      <c r="O493" s="351"/>
      <c r="P493" s="25"/>
    </row>
    <row r="494" spans="1:18" ht="16.899999999999999" customHeight="1" x14ac:dyDescent="0.2">
      <c r="A494" s="24">
        <v>9</v>
      </c>
      <c r="B494" s="680"/>
      <c r="C494" s="242" t="s">
        <v>46</v>
      </c>
      <c r="D494" s="242">
        <v>4</v>
      </c>
      <c r="E494" s="242">
        <v>41</v>
      </c>
      <c r="F494" s="242">
        <v>6</v>
      </c>
      <c r="G494" s="243">
        <v>382</v>
      </c>
      <c r="H494" s="719"/>
      <c r="I494" s="357">
        <v>24.3415</v>
      </c>
      <c r="J494" s="355">
        <f t="shared" si="75"/>
        <v>24.3415</v>
      </c>
      <c r="K494" s="357">
        <v>24.3415</v>
      </c>
      <c r="L494" s="357"/>
      <c r="M494" s="318">
        <f t="shared" si="73"/>
        <v>9.736600000000001</v>
      </c>
      <c r="N494" s="318">
        <f t="shared" si="74"/>
        <v>9.736600000000001</v>
      </c>
      <c r="O494" s="351"/>
      <c r="P494" s="25"/>
    </row>
    <row r="495" spans="1:18" ht="16.899999999999999" customHeight="1" x14ac:dyDescent="0.2">
      <c r="A495" s="24">
        <v>10</v>
      </c>
      <c r="B495" s="680"/>
      <c r="C495" s="240" t="s">
        <v>48</v>
      </c>
      <c r="D495" s="240">
        <v>4</v>
      </c>
      <c r="E495" s="240">
        <v>41</v>
      </c>
      <c r="F495" s="240">
        <v>6</v>
      </c>
      <c r="G495" s="241">
        <v>383</v>
      </c>
      <c r="H495" s="719"/>
      <c r="I495" s="354">
        <v>0.5181</v>
      </c>
      <c r="J495" s="355">
        <f t="shared" si="75"/>
        <v>0.5181</v>
      </c>
      <c r="K495" s="356">
        <v>0.5181</v>
      </c>
      <c r="L495" s="356"/>
      <c r="M495" s="318">
        <f t="shared" si="73"/>
        <v>0.20724000000000001</v>
      </c>
      <c r="N495" s="318">
        <f t="shared" si="74"/>
        <v>0.20724000000000001</v>
      </c>
      <c r="O495" s="351"/>
      <c r="P495" s="25"/>
    </row>
    <row r="496" spans="1:18" ht="16.899999999999999" customHeight="1" x14ac:dyDescent="0.2">
      <c r="A496" s="24">
        <v>11</v>
      </c>
      <c r="B496" s="680"/>
      <c r="C496" s="240" t="s">
        <v>46</v>
      </c>
      <c r="D496" s="240">
        <v>5</v>
      </c>
      <c r="E496" s="240">
        <v>41</v>
      </c>
      <c r="F496" s="240">
        <v>7</v>
      </c>
      <c r="G496" s="241">
        <v>127</v>
      </c>
      <c r="H496" s="687"/>
      <c r="I496" s="354">
        <v>7.0941000000000001</v>
      </c>
      <c r="J496" s="355">
        <f t="shared" si="75"/>
        <v>7.0941000000000001</v>
      </c>
      <c r="K496" s="356">
        <v>7.0941000000000001</v>
      </c>
      <c r="L496" s="356"/>
      <c r="M496" s="318">
        <f t="shared" si="73"/>
        <v>2.8376400000000004</v>
      </c>
      <c r="N496" s="318">
        <f t="shared" si="74"/>
        <v>2.8376400000000004</v>
      </c>
      <c r="O496" s="351"/>
      <c r="P496" s="239"/>
    </row>
    <row r="497" spans="1:16" ht="16.899999999999999" customHeight="1" x14ac:dyDescent="0.2">
      <c r="A497" s="47" t="s">
        <v>30</v>
      </c>
      <c r="B497" s="47" t="s">
        <v>142</v>
      </c>
      <c r="C497" s="427"/>
      <c r="D497" s="427"/>
      <c r="E497" s="427"/>
      <c r="F497" s="428"/>
      <c r="G497" s="428"/>
      <c r="H497" s="429"/>
      <c r="I497" s="342">
        <f t="shared" ref="I497:K497" si="76">SUM(I498:I512)</f>
        <v>206.74200000000002</v>
      </c>
      <c r="J497" s="342">
        <f t="shared" si="76"/>
        <v>179.7509</v>
      </c>
      <c r="K497" s="342">
        <f t="shared" si="76"/>
        <v>179.7509</v>
      </c>
      <c r="L497" s="342"/>
      <c r="M497" s="344">
        <f t="shared" si="73"/>
        <v>71.900360000000006</v>
      </c>
      <c r="N497" s="318">
        <f t="shared" si="74"/>
        <v>71.900360000000006</v>
      </c>
      <c r="O497" s="345"/>
      <c r="P497" s="138"/>
    </row>
    <row r="498" spans="1:16" ht="16.899999999999999" customHeight="1" x14ac:dyDescent="0.2">
      <c r="A498" s="60">
        <v>1</v>
      </c>
      <c r="B498" s="744" t="s">
        <v>162</v>
      </c>
      <c r="C498" s="240" t="s">
        <v>46</v>
      </c>
      <c r="D498" s="240">
        <v>3</v>
      </c>
      <c r="E498" s="240">
        <v>32</v>
      </c>
      <c r="F498" s="240">
        <v>4</v>
      </c>
      <c r="G498" s="247">
        <v>33</v>
      </c>
      <c r="H498" s="718" t="s">
        <v>159</v>
      </c>
      <c r="I498" s="356">
        <v>16.673500000000001</v>
      </c>
      <c r="J498" s="356">
        <f>K498+L498</f>
        <v>16.528099999999998</v>
      </c>
      <c r="K498" s="356">
        <v>16.528099999999998</v>
      </c>
      <c r="L498" s="356"/>
      <c r="M498" s="318">
        <f t="shared" si="73"/>
        <v>6.6112399999999996</v>
      </c>
      <c r="N498" s="318">
        <f t="shared" si="74"/>
        <v>6.6112399999999996</v>
      </c>
      <c r="O498" s="351"/>
      <c r="P498" s="248"/>
    </row>
    <row r="499" spans="1:16" ht="16.899999999999999" customHeight="1" x14ac:dyDescent="0.2">
      <c r="A499" s="60">
        <v>2</v>
      </c>
      <c r="B499" s="745"/>
      <c r="C499" s="240" t="s">
        <v>46</v>
      </c>
      <c r="D499" s="240">
        <v>3</v>
      </c>
      <c r="E499" s="240">
        <v>33</v>
      </c>
      <c r="F499" s="240">
        <v>4</v>
      </c>
      <c r="G499" s="252">
        <v>34</v>
      </c>
      <c r="H499" s="719"/>
      <c r="I499" s="356">
        <v>9.7582000000000004</v>
      </c>
      <c r="J499" s="356">
        <f t="shared" ref="J499:J512" si="77">K499+L499</f>
        <v>9.7582000000000004</v>
      </c>
      <c r="K499" s="356">
        <v>9.7582000000000004</v>
      </c>
      <c r="L499" s="356"/>
      <c r="M499" s="318">
        <f t="shared" si="73"/>
        <v>3.9032800000000005</v>
      </c>
      <c r="N499" s="318">
        <f t="shared" si="74"/>
        <v>3.9032800000000005</v>
      </c>
      <c r="O499" s="351"/>
      <c r="P499" s="251"/>
    </row>
    <row r="500" spans="1:16" ht="16.899999999999999" customHeight="1" x14ac:dyDescent="0.2">
      <c r="A500" s="60">
        <v>3</v>
      </c>
      <c r="B500" s="745"/>
      <c r="C500" s="240" t="s">
        <v>46</v>
      </c>
      <c r="D500" s="240">
        <v>4</v>
      </c>
      <c r="E500" s="240">
        <v>33</v>
      </c>
      <c r="F500" s="240">
        <v>3</v>
      </c>
      <c r="G500" s="251">
        <v>43</v>
      </c>
      <c r="H500" s="719"/>
      <c r="I500" s="356">
        <v>16.948799999999999</v>
      </c>
      <c r="J500" s="356">
        <f t="shared" si="77"/>
        <v>14.2684</v>
      </c>
      <c r="K500" s="356">
        <v>14.2684</v>
      </c>
      <c r="L500" s="356"/>
      <c r="M500" s="318">
        <f t="shared" si="73"/>
        <v>5.7073600000000004</v>
      </c>
      <c r="N500" s="318">
        <f t="shared" si="74"/>
        <v>5.7073600000000004</v>
      </c>
      <c r="O500" s="351"/>
      <c r="P500" s="248"/>
    </row>
    <row r="501" spans="1:16" ht="16.899999999999999" customHeight="1" x14ac:dyDescent="0.2">
      <c r="A501" s="60">
        <v>4</v>
      </c>
      <c r="B501" s="745"/>
      <c r="C501" s="240" t="s">
        <v>57</v>
      </c>
      <c r="D501" s="240">
        <v>4</v>
      </c>
      <c r="E501" s="240">
        <v>33</v>
      </c>
      <c r="F501" s="240">
        <v>4</v>
      </c>
      <c r="G501" s="252">
        <v>35</v>
      </c>
      <c r="H501" s="719"/>
      <c r="I501" s="356">
        <v>33.235700000000001</v>
      </c>
      <c r="J501" s="356">
        <f t="shared" si="77"/>
        <v>32.677399999999999</v>
      </c>
      <c r="K501" s="356">
        <v>32.677399999999999</v>
      </c>
      <c r="L501" s="356"/>
      <c r="M501" s="318">
        <f t="shared" si="73"/>
        <v>13.070959999999999</v>
      </c>
      <c r="N501" s="318">
        <f t="shared" si="74"/>
        <v>13.070959999999999</v>
      </c>
      <c r="O501" s="351"/>
      <c r="P501" s="248"/>
    </row>
    <row r="502" spans="1:16" ht="16.899999999999999" customHeight="1" x14ac:dyDescent="0.2">
      <c r="A502" s="60">
        <v>5</v>
      </c>
      <c r="B502" s="745"/>
      <c r="C502" s="430" t="s">
        <v>9</v>
      </c>
      <c r="D502" s="430" t="s">
        <v>10</v>
      </c>
      <c r="E502" s="430" t="s">
        <v>156</v>
      </c>
      <c r="F502" s="251">
        <v>3</v>
      </c>
      <c r="G502" s="251">
        <v>44</v>
      </c>
      <c r="H502" s="719" t="s">
        <v>161</v>
      </c>
      <c r="I502" s="356">
        <v>12.135199999999999</v>
      </c>
      <c r="J502" s="356">
        <f t="shared" si="77"/>
        <v>12.135199999999999</v>
      </c>
      <c r="K502" s="356">
        <v>12.135199999999999</v>
      </c>
      <c r="L502" s="356"/>
      <c r="M502" s="318">
        <f t="shared" si="73"/>
        <v>4.8540799999999997</v>
      </c>
      <c r="N502" s="318">
        <f t="shared" si="74"/>
        <v>4.8540799999999997</v>
      </c>
      <c r="O502" s="351"/>
      <c r="P502" s="431"/>
    </row>
    <row r="503" spans="1:16" ht="16.899999999999999" customHeight="1" x14ac:dyDescent="0.2">
      <c r="A503" s="60">
        <v>6</v>
      </c>
      <c r="B503" s="745"/>
      <c r="C503" s="430" t="s">
        <v>9</v>
      </c>
      <c r="D503" s="430" t="s">
        <v>55</v>
      </c>
      <c r="E503" s="430" t="s">
        <v>156</v>
      </c>
      <c r="F503" s="755">
        <v>3</v>
      </c>
      <c r="G503" s="755">
        <v>45</v>
      </c>
      <c r="H503" s="719"/>
      <c r="I503" s="356">
        <v>28.7879</v>
      </c>
      <c r="J503" s="356">
        <f t="shared" si="77"/>
        <v>28.7879</v>
      </c>
      <c r="K503" s="356">
        <v>28.7879</v>
      </c>
      <c r="L503" s="356"/>
      <c r="M503" s="318">
        <f t="shared" si="73"/>
        <v>11.515160000000002</v>
      </c>
      <c r="N503" s="318">
        <f t="shared" si="74"/>
        <v>11.515160000000002</v>
      </c>
      <c r="O503" s="351"/>
      <c r="P503" s="431"/>
    </row>
    <row r="504" spans="1:16" ht="16.899999999999999" customHeight="1" x14ac:dyDescent="0.2">
      <c r="A504" s="60">
        <v>7</v>
      </c>
      <c r="B504" s="745"/>
      <c r="C504" s="430">
        <v>2</v>
      </c>
      <c r="D504" s="430" t="s">
        <v>55</v>
      </c>
      <c r="E504" s="430" t="s">
        <v>156</v>
      </c>
      <c r="F504" s="755"/>
      <c r="G504" s="755"/>
      <c r="H504" s="719"/>
      <c r="I504" s="356">
        <v>1.5261</v>
      </c>
      <c r="J504" s="356">
        <f t="shared" si="77"/>
        <v>0</v>
      </c>
      <c r="K504" s="358">
        <v>0</v>
      </c>
      <c r="L504" s="358"/>
      <c r="M504" s="318"/>
      <c r="N504" s="318"/>
      <c r="O504" s="351"/>
      <c r="P504" s="41"/>
    </row>
    <row r="505" spans="1:16" ht="16.899999999999999" customHeight="1" x14ac:dyDescent="0.2">
      <c r="A505" s="60">
        <v>8</v>
      </c>
      <c r="B505" s="745"/>
      <c r="C505" s="430">
        <v>2</v>
      </c>
      <c r="D505" s="430" t="s">
        <v>10</v>
      </c>
      <c r="E505" s="430" t="s">
        <v>156</v>
      </c>
      <c r="F505" s="251">
        <v>3</v>
      </c>
      <c r="G505" s="251">
        <v>46</v>
      </c>
      <c r="H505" s="719"/>
      <c r="I505" s="356">
        <v>22.029800000000002</v>
      </c>
      <c r="J505" s="356">
        <f t="shared" si="77"/>
        <v>22.029800000000002</v>
      </c>
      <c r="K505" s="356">
        <v>22.029800000000002</v>
      </c>
      <c r="L505" s="356"/>
      <c r="M505" s="318">
        <f t="shared" si="73"/>
        <v>8.8119200000000006</v>
      </c>
      <c r="N505" s="318">
        <f t="shared" si="74"/>
        <v>8.8119200000000006</v>
      </c>
      <c r="O505" s="351"/>
      <c r="P505" s="431"/>
    </row>
    <row r="506" spans="1:16" ht="16.899999999999999" customHeight="1" x14ac:dyDescent="0.2">
      <c r="A506" s="60">
        <v>9</v>
      </c>
      <c r="B506" s="745"/>
      <c r="C506" s="430" t="s">
        <v>9</v>
      </c>
      <c r="D506" s="430" t="s">
        <v>9</v>
      </c>
      <c r="E506" s="430" t="s">
        <v>157</v>
      </c>
      <c r="F506" s="251">
        <v>3</v>
      </c>
      <c r="G506" s="251">
        <v>48</v>
      </c>
      <c r="H506" s="719"/>
      <c r="I506" s="356">
        <v>4.3083999999999998</v>
      </c>
      <c r="J506" s="356">
        <f t="shared" si="77"/>
        <v>4.3083999999999998</v>
      </c>
      <c r="K506" s="356">
        <v>4.3083999999999998</v>
      </c>
      <c r="L506" s="356"/>
      <c r="M506" s="318">
        <f t="shared" si="73"/>
        <v>1.72336</v>
      </c>
      <c r="N506" s="318">
        <f t="shared" si="74"/>
        <v>1.72336</v>
      </c>
      <c r="O506" s="351"/>
      <c r="P506" s="431"/>
    </row>
    <row r="507" spans="1:16" ht="16.899999999999999" customHeight="1" x14ac:dyDescent="0.2">
      <c r="A507" s="60">
        <v>10</v>
      </c>
      <c r="B507" s="745"/>
      <c r="C507" s="430" t="s">
        <v>9</v>
      </c>
      <c r="D507" s="430" t="s">
        <v>11</v>
      </c>
      <c r="E507" s="430" t="s">
        <v>157</v>
      </c>
      <c r="F507" s="251">
        <v>3</v>
      </c>
      <c r="G507" s="255">
        <v>49</v>
      </c>
      <c r="H507" s="719"/>
      <c r="I507" s="356">
        <v>5.9151999999999996</v>
      </c>
      <c r="J507" s="356">
        <f t="shared" si="77"/>
        <v>5.9151999999999996</v>
      </c>
      <c r="K507" s="356">
        <v>5.9151999999999996</v>
      </c>
      <c r="L507" s="356"/>
      <c r="M507" s="318">
        <f t="shared" si="73"/>
        <v>2.3660799999999997</v>
      </c>
      <c r="N507" s="318">
        <f t="shared" si="74"/>
        <v>2.3660799999999997</v>
      </c>
      <c r="O507" s="351"/>
      <c r="P507" s="431"/>
    </row>
    <row r="508" spans="1:16" ht="16.899999999999999" customHeight="1" x14ac:dyDescent="0.2">
      <c r="A508" s="60">
        <v>11</v>
      </c>
      <c r="B508" s="745"/>
      <c r="C508" s="430" t="s">
        <v>9</v>
      </c>
      <c r="D508" s="430" t="s">
        <v>13</v>
      </c>
      <c r="E508" s="430" t="s">
        <v>157</v>
      </c>
      <c r="F508" s="251">
        <v>3</v>
      </c>
      <c r="G508" s="255">
        <v>50</v>
      </c>
      <c r="H508" s="719"/>
      <c r="I508" s="356">
        <v>5.7942</v>
      </c>
      <c r="J508" s="356">
        <f t="shared" si="77"/>
        <v>5.7942</v>
      </c>
      <c r="K508" s="356">
        <v>5.7942</v>
      </c>
      <c r="L508" s="356"/>
      <c r="M508" s="318">
        <f t="shared" si="73"/>
        <v>2.3176800000000002</v>
      </c>
      <c r="N508" s="318">
        <f t="shared" si="74"/>
        <v>2.3176800000000002</v>
      </c>
      <c r="O508" s="351"/>
      <c r="P508" s="431"/>
    </row>
    <row r="509" spans="1:16" ht="16.899999999999999" customHeight="1" x14ac:dyDescent="0.2">
      <c r="A509" s="60">
        <v>12</v>
      </c>
      <c r="B509" s="745"/>
      <c r="C509" s="430" t="s">
        <v>9</v>
      </c>
      <c r="D509" s="430" t="s">
        <v>13</v>
      </c>
      <c r="E509" s="430" t="s">
        <v>158</v>
      </c>
      <c r="F509" s="251">
        <v>4</v>
      </c>
      <c r="G509" s="251">
        <v>36</v>
      </c>
      <c r="H509" s="719"/>
      <c r="I509" s="356">
        <v>26.1663</v>
      </c>
      <c r="J509" s="356">
        <f t="shared" si="77"/>
        <v>26.1663</v>
      </c>
      <c r="K509" s="356">
        <v>26.1663</v>
      </c>
      <c r="L509" s="356"/>
      <c r="M509" s="318">
        <f t="shared" si="73"/>
        <v>10.466520000000001</v>
      </c>
      <c r="N509" s="318">
        <f t="shared" si="74"/>
        <v>10.466520000000001</v>
      </c>
      <c r="O509" s="351"/>
      <c r="P509" s="431"/>
    </row>
    <row r="510" spans="1:16" ht="16.899999999999999" customHeight="1" x14ac:dyDescent="0.2">
      <c r="A510" s="60">
        <v>13</v>
      </c>
      <c r="B510" s="745"/>
      <c r="C510" s="430" t="s">
        <v>21</v>
      </c>
      <c r="D510" s="430" t="s">
        <v>13</v>
      </c>
      <c r="E510" s="430" t="s">
        <v>158</v>
      </c>
      <c r="F510" s="251">
        <v>4</v>
      </c>
      <c r="G510" s="251">
        <v>37</v>
      </c>
      <c r="H510" s="719"/>
      <c r="I510" s="356">
        <v>2.1949999999999998</v>
      </c>
      <c r="J510" s="356">
        <f t="shared" si="77"/>
        <v>0</v>
      </c>
      <c r="K510" s="358">
        <v>0</v>
      </c>
      <c r="L510" s="358"/>
      <c r="M510" s="318"/>
      <c r="N510" s="318"/>
      <c r="O510" s="351"/>
      <c r="P510" s="41"/>
    </row>
    <row r="511" spans="1:16" ht="16.899999999999999" customHeight="1" x14ac:dyDescent="0.2">
      <c r="A511" s="60">
        <v>14</v>
      </c>
      <c r="B511" s="745"/>
      <c r="C511" s="430" t="s">
        <v>13</v>
      </c>
      <c r="D511" s="430" t="s">
        <v>13</v>
      </c>
      <c r="E511" s="430" t="s">
        <v>158</v>
      </c>
      <c r="F511" s="251">
        <v>4</v>
      </c>
      <c r="G511" s="251">
        <v>38</v>
      </c>
      <c r="H511" s="719"/>
      <c r="I511" s="356">
        <v>5.8342000000000001</v>
      </c>
      <c r="J511" s="356">
        <f t="shared" si="77"/>
        <v>0</v>
      </c>
      <c r="K511" s="358">
        <v>0</v>
      </c>
      <c r="L511" s="358"/>
      <c r="M511" s="318"/>
      <c r="N511" s="318"/>
      <c r="O511" s="351"/>
      <c r="P511" s="41"/>
    </row>
    <row r="512" spans="1:16" ht="16.899999999999999" customHeight="1" x14ac:dyDescent="0.2">
      <c r="A512" s="60">
        <v>15</v>
      </c>
      <c r="B512" s="745"/>
      <c r="C512" s="430" t="s">
        <v>11</v>
      </c>
      <c r="D512" s="430" t="s">
        <v>13</v>
      </c>
      <c r="E512" s="430" t="s">
        <v>158</v>
      </c>
      <c r="F512" s="251">
        <v>4</v>
      </c>
      <c r="G512" s="255">
        <v>39</v>
      </c>
      <c r="H512" s="687"/>
      <c r="I512" s="356">
        <v>15.4335</v>
      </c>
      <c r="J512" s="356">
        <f t="shared" si="77"/>
        <v>1.3817999999999999</v>
      </c>
      <c r="K512" s="318">
        <v>1.3817999999999999</v>
      </c>
      <c r="L512" s="318"/>
      <c r="M512" s="318">
        <f t="shared" si="73"/>
        <v>0.55271999999999999</v>
      </c>
      <c r="N512" s="318">
        <f t="shared" si="74"/>
        <v>0.55271999999999999</v>
      </c>
      <c r="O512" s="351"/>
      <c r="P512" s="25"/>
    </row>
    <row r="513" spans="1:16" ht="16.899999999999999" customHeight="1" x14ac:dyDescent="0.2">
      <c r="A513" s="58" t="s">
        <v>31</v>
      </c>
      <c r="B513" s="58" t="s">
        <v>143</v>
      </c>
      <c r="C513" s="427"/>
      <c r="D513" s="427"/>
      <c r="E513" s="427"/>
      <c r="F513" s="428"/>
      <c r="G513" s="428"/>
      <c r="H513" s="220"/>
      <c r="I513" s="342">
        <f t="shared" ref="I513:K513" si="78">SUM(I514:I516)</f>
        <v>48.243600000000001</v>
      </c>
      <c r="J513" s="342">
        <f t="shared" si="78"/>
        <v>48.243600000000001</v>
      </c>
      <c r="K513" s="342">
        <f t="shared" si="78"/>
        <v>48.243600000000001</v>
      </c>
      <c r="L513" s="342"/>
      <c r="M513" s="344">
        <f t="shared" si="73"/>
        <v>19.297440000000002</v>
      </c>
      <c r="N513" s="318">
        <f t="shared" si="74"/>
        <v>19.297440000000002</v>
      </c>
      <c r="O513" s="345"/>
      <c r="P513" s="138"/>
    </row>
    <row r="514" spans="1:16" ht="16.899999999999999" customHeight="1" x14ac:dyDescent="0.2">
      <c r="A514" s="60">
        <v>1</v>
      </c>
      <c r="B514" s="718" t="s">
        <v>163</v>
      </c>
      <c r="C514" s="430" t="s">
        <v>9</v>
      </c>
      <c r="D514" s="430" t="s">
        <v>12</v>
      </c>
      <c r="E514" s="430" t="s">
        <v>164</v>
      </c>
      <c r="F514" s="251">
        <v>7</v>
      </c>
      <c r="G514" s="251">
        <v>283</v>
      </c>
      <c r="H514" s="718" t="s">
        <v>160</v>
      </c>
      <c r="I514" s="356">
        <v>12.3764</v>
      </c>
      <c r="J514" s="356">
        <f>K514+L514</f>
        <v>12.3764</v>
      </c>
      <c r="K514" s="356">
        <v>12.3764</v>
      </c>
      <c r="L514" s="356"/>
      <c r="M514" s="318">
        <f t="shared" si="73"/>
        <v>4.9505600000000003</v>
      </c>
      <c r="N514" s="318">
        <f t="shared" si="74"/>
        <v>4.9505600000000003</v>
      </c>
      <c r="O514" s="351"/>
      <c r="P514" s="25"/>
    </row>
    <row r="515" spans="1:16" ht="16.899999999999999" customHeight="1" x14ac:dyDescent="0.2">
      <c r="A515" s="60">
        <v>2</v>
      </c>
      <c r="B515" s="719"/>
      <c r="C515" s="430" t="s">
        <v>9</v>
      </c>
      <c r="D515" s="430" t="s">
        <v>10</v>
      </c>
      <c r="E515" s="430" t="s">
        <v>164</v>
      </c>
      <c r="F515" s="251">
        <v>7</v>
      </c>
      <c r="G515" s="251">
        <v>284</v>
      </c>
      <c r="H515" s="719"/>
      <c r="I515" s="356">
        <v>10.4399</v>
      </c>
      <c r="J515" s="356">
        <f t="shared" ref="J515:J516" si="79">K515+L515</f>
        <v>10.4399</v>
      </c>
      <c r="K515" s="356">
        <v>10.4399</v>
      </c>
      <c r="L515" s="356"/>
      <c r="M515" s="318">
        <f t="shared" si="73"/>
        <v>4.1759599999999999</v>
      </c>
      <c r="N515" s="318">
        <f t="shared" si="74"/>
        <v>4.1759599999999999</v>
      </c>
      <c r="O515" s="351"/>
      <c r="P515" s="25"/>
    </row>
    <row r="516" spans="1:16" ht="16.899999999999999" customHeight="1" x14ac:dyDescent="0.2">
      <c r="A516" s="60">
        <v>3</v>
      </c>
      <c r="B516" s="687"/>
      <c r="C516" s="430" t="s">
        <v>9</v>
      </c>
      <c r="D516" s="430" t="s">
        <v>55</v>
      </c>
      <c r="E516" s="430" t="s">
        <v>164</v>
      </c>
      <c r="F516" s="251">
        <v>7</v>
      </c>
      <c r="G516" s="251">
        <v>285</v>
      </c>
      <c r="H516" s="687"/>
      <c r="I516" s="356">
        <v>25.427299999999999</v>
      </c>
      <c r="J516" s="356">
        <f t="shared" si="79"/>
        <v>25.427299999999999</v>
      </c>
      <c r="K516" s="356">
        <v>25.427299999999999</v>
      </c>
      <c r="L516" s="356"/>
      <c r="M516" s="318">
        <f t="shared" si="73"/>
        <v>10.170920000000001</v>
      </c>
      <c r="N516" s="318">
        <f t="shared" si="74"/>
        <v>10.170920000000001</v>
      </c>
      <c r="O516" s="351"/>
      <c r="P516" s="25"/>
    </row>
    <row r="517" spans="1:16" s="398" customFormat="1" ht="16.899999999999999" customHeight="1" x14ac:dyDescent="0.2">
      <c r="A517" s="211"/>
      <c r="B517" s="208" t="s">
        <v>224</v>
      </c>
      <c r="C517" s="208"/>
      <c r="D517" s="208"/>
      <c r="E517" s="208"/>
      <c r="F517" s="208"/>
      <c r="G517" s="208"/>
      <c r="H517" s="209"/>
      <c r="I517" s="320">
        <f>I518+I522+I524</f>
        <v>28.822900000000001</v>
      </c>
      <c r="J517" s="320">
        <f t="shared" ref="J517:L517" si="80">J518+J522+J524</f>
        <v>16.652100000000001</v>
      </c>
      <c r="K517" s="320">
        <f t="shared" si="80"/>
        <v>16.652100000000001</v>
      </c>
      <c r="L517" s="320">
        <f t="shared" si="80"/>
        <v>0</v>
      </c>
      <c r="M517" s="320">
        <f>N517+O517</f>
        <v>6.6608400000000003</v>
      </c>
      <c r="N517" s="320">
        <f>K517*0.4</f>
        <v>6.6608400000000003</v>
      </c>
      <c r="O517" s="321"/>
      <c r="P517" s="214"/>
    </row>
    <row r="518" spans="1:16" s="399" customFormat="1" ht="16.899999999999999" customHeight="1" x14ac:dyDescent="0.2">
      <c r="A518" s="28" t="s">
        <v>25</v>
      </c>
      <c r="B518" s="12" t="s">
        <v>165</v>
      </c>
      <c r="C518" s="27"/>
      <c r="D518" s="27"/>
      <c r="E518" s="27"/>
      <c r="F518" s="27"/>
      <c r="G518" s="27"/>
      <c r="H518" s="28"/>
      <c r="I518" s="297">
        <f>SUM(I519:I521)</f>
        <v>21.402900000000002</v>
      </c>
      <c r="J518" s="297">
        <f>SUM(J519:J521)</f>
        <v>16.652100000000001</v>
      </c>
      <c r="K518" s="297">
        <f t="shared" ref="K518:L518" si="81">SUM(K519:K521)</f>
        <v>16.652100000000001</v>
      </c>
      <c r="L518" s="297">
        <f t="shared" si="81"/>
        <v>0</v>
      </c>
      <c r="M518" s="297">
        <f t="shared" ref="M518:M520" si="82">N518+O518</f>
        <v>6.6608400000000003</v>
      </c>
      <c r="N518" s="297">
        <f t="shared" ref="N518:N524" si="83">K518*0.4</f>
        <v>6.6608400000000003</v>
      </c>
      <c r="O518" s="322">
        <f>SUM(O519:O521)</f>
        <v>0</v>
      </c>
      <c r="P518" s="4"/>
    </row>
    <row r="519" spans="1:16" ht="16.899999999999999" customHeight="1" x14ac:dyDescent="0.2">
      <c r="A519" s="24">
        <v>1</v>
      </c>
      <c r="B519" s="709" t="s">
        <v>173</v>
      </c>
      <c r="C519" s="432" t="s">
        <v>46</v>
      </c>
      <c r="D519" s="432">
        <v>73</v>
      </c>
      <c r="E519" s="432">
        <v>73</v>
      </c>
      <c r="F519" s="432">
        <v>2</v>
      </c>
      <c r="G519" s="432">
        <v>110</v>
      </c>
      <c r="H519" s="679" t="s">
        <v>166</v>
      </c>
      <c r="I519" s="406">
        <v>2.68</v>
      </c>
      <c r="J519" s="433">
        <v>2.1261000000000001</v>
      </c>
      <c r="K519" s="433">
        <v>2.1261000000000001</v>
      </c>
      <c r="L519" s="433"/>
      <c r="M519" s="300">
        <f t="shared" si="82"/>
        <v>0.85044000000000008</v>
      </c>
      <c r="N519" s="300">
        <f t="shared" si="83"/>
        <v>0.85044000000000008</v>
      </c>
      <c r="O519" s="359"/>
      <c r="P519" s="220"/>
    </row>
    <row r="520" spans="1:16" ht="16.899999999999999" customHeight="1" x14ac:dyDescent="0.2">
      <c r="A520" s="24">
        <v>2</v>
      </c>
      <c r="B520" s="710"/>
      <c r="C520" s="432" t="s">
        <v>46</v>
      </c>
      <c r="D520" s="432">
        <v>73</v>
      </c>
      <c r="E520" s="432">
        <v>73</v>
      </c>
      <c r="F520" s="432">
        <v>3</v>
      </c>
      <c r="G520" s="432">
        <v>42</v>
      </c>
      <c r="H520" s="680"/>
      <c r="I520" s="406">
        <v>15.58</v>
      </c>
      <c r="J520" s="433">
        <v>14.526</v>
      </c>
      <c r="K520" s="433">
        <v>14.526</v>
      </c>
      <c r="L520" s="433"/>
      <c r="M520" s="300">
        <f t="shared" si="82"/>
        <v>5.8104000000000005</v>
      </c>
      <c r="N520" s="300">
        <f t="shared" si="83"/>
        <v>5.8104000000000005</v>
      </c>
      <c r="O520" s="434"/>
      <c r="P520" s="220"/>
    </row>
    <row r="521" spans="1:16" ht="16.899999999999999" customHeight="1" x14ac:dyDescent="0.2">
      <c r="A521" s="24">
        <v>3</v>
      </c>
      <c r="B521" s="710"/>
      <c r="C521" s="432" t="s">
        <v>46</v>
      </c>
      <c r="D521" s="432">
        <v>77</v>
      </c>
      <c r="E521" s="432">
        <v>77</v>
      </c>
      <c r="F521" s="432">
        <v>5</v>
      </c>
      <c r="G521" s="432">
        <v>157</v>
      </c>
      <c r="H521" s="680"/>
      <c r="I521" s="406">
        <v>3.1429</v>
      </c>
      <c r="J521" s="406"/>
      <c r="K521" s="406"/>
      <c r="L521" s="406"/>
      <c r="M521" s="300"/>
      <c r="N521" s="300"/>
      <c r="O521" s="434"/>
      <c r="P521" s="24"/>
    </row>
    <row r="522" spans="1:16" ht="16.899999999999999" customHeight="1" x14ac:dyDescent="0.2">
      <c r="A522" s="47" t="s">
        <v>30</v>
      </c>
      <c r="B522" s="233" t="s">
        <v>167</v>
      </c>
      <c r="C522" s="9"/>
      <c r="D522" s="9"/>
      <c r="E522" s="9"/>
      <c r="F522" s="37"/>
      <c r="G522" s="37"/>
      <c r="H522" s="9"/>
      <c r="I522" s="287">
        <f>I523</f>
        <v>6.43</v>
      </c>
      <c r="J522" s="287">
        <f t="shared" ref="J522:K522" si="84">J523</f>
        <v>0</v>
      </c>
      <c r="K522" s="287">
        <f t="shared" si="84"/>
        <v>0</v>
      </c>
      <c r="L522" s="287"/>
      <c r="M522" s="287"/>
      <c r="N522" s="287">
        <f t="shared" si="83"/>
        <v>0</v>
      </c>
      <c r="O522" s="319"/>
      <c r="P522" s="23"/>
    </row>
    <row r="523" spans="1:16" s="417" customFormat="1" ht="21" customHeight="1" x14ac:dyDescent="0.2">
      <c r="A523" s="8">
        <v>1</v>
      </c>
      <c r="B523" s="35" t="s">
        <v>172</v>
      </c>
      <c r="C523" s="8">
        <v>85</v>
      </c>
      <c r="D523" s="8">
        <v>6</v>
      </c>
      <c r="E523" s="8" t="s">
        <v>46</v>
      </c>
      <c r="F523" s="222"/>
      <c r="G523" s="222"/>
      <c r="H523" s="32" t="s">
        <v>168</v>
      </c>
      <c r="I523" s="300">
        <v>6.43</v>
      </c>
      <c r="J523" s="313"/>
      <c r="K523" s="313"/>
      <c r="L523" s="313"/>
      <c r="M523" s="287"/>
      <c r="N523" s="287"/>
      <c r="O523" s="361"/>
      <c r="P523" s="231"/>
    </row>
    <row r="524" spans="1:16" ht="21.6" customHeight="1" x14ac:dyDescent="0.2">
      <c r="A524" s="59" t="s">
        <v>31</v>
      </c>
      <c r="B524" s="59" t="s">
        <v>169</v>
      </c>
      <c r="C524" s="229"/>
      <c r="D524" s="229"/>
      <c r="E524" s="229"/>
      <c r="F524" s="95"/>
      <c r="G524" s="95"/>
      <c r="H524" s="95"/>
      <c r="I524" s="287">
        <f>I525</f>
        <v>0.99</v>
      </c>
      <c r="J524" s="287">
        <f t="shared" ref="J524:L524" si="85">J525</f>
        <v>0</v>
      </c>
      <c r="K524" s="287">
        <f t="shared" si="85"/>
        <v>0</v>
      </c>
      <c r="L524" s="287">
        <f t="shared" si="85"/>
        <v>0</v>
      </c>
      <c r="M524" s="287"/>
      <c r="N524" s="287">
        <f t="shared" si="83"/>
        <v>0</v>
      </c>
      <c r="O524" s="362"/>
      <c r="P524" s="127"/>
    </row>
    <row r="525" spans="1:16" s="435" customFormat="1" ht="16.899999999999999" customHeight="1" x14ac:dyDescent="0.2">
      <c r="A525" s="8">
        <v>1</v>
      </c>
      <c r="B525" s="9" t="s">
        <v>171</v>
      </c>
      <c r="C525" s="93">
        <v>74</v>
      </c>
      <c r="D525" s="92">
        <v>8</v>
      </c>
      <c r="E525" s="92" t="s">
        <v>46</v>
      </c>
      <c r="F525" s="11">
        <v>1</v>
      </c>
      <c r="G525" s="11">
        <v>263</v>
      </c>
      <c r="H525" s="24" t="s">
        <v>170</v>
      </c>
      <c r="I525" s="300">
        <v>0.99</v>
      </c>
      <c r="J525" s="313"/>
      <c r="K525" s="313"/>
      <c r="L525" s="313"/>
      <c r="M525" s="287"/>
      <c r="N525" s="287"/>
      <c r="O525" s="363"/>
      <c r="P525" s="231"/>
    </row>
    <row r="526" spans="1:16" s="398" customFormat="1" ht="18.600000000000001" customHeight="1" x14ac:dyDescent="0.2">
      <c r="A526" s="211"/>
      <c r="B526" s="208" t="s">
        <v>225</v>
      </c>
      <c r="C526" s="208"/>
      <c r="D526" s="208"/>
      <c r="E526" s="208"/>
      <c r="F526" s="208"/>
      <c r="G526" s="208"/>
      <c r="H526" s="209"/>
      <c r="I526" s="392">
        <f>I527+I549</f>
        <v>183.18</v>
      </c>
      <c r="J526" s="320">
        <f>J527+J549</f>
        <v>2.16</v>
      </c>
      <c r="K526" s="392">
        <f t="shared" ref="K526:L526" si="86">K527+K549</f>
        <v>0</v>
      </c>
      <c r="L526" s="392">
        <f t="shared" si="86"/>
        <v>2.16</v>
      </c>
      <c r="M526" s="295">
        <f>N526+O526</f>
        <v>0.8640000000000001</v>
      </c>
      <c r="N526" s="392">
        <f t="shared" ref="N526" si="87">N527+N549</f>
        <v>0</v>
      </c>
      <c r="O526" s="393">
        <f>L526*0.4</f>
        <v>0.8640000000000001</v>
      </c>
      <c r="P526" s="394"/>
    </row>
    <row r="527" spans="1:16" ht="25.15" customHeight="1" x14ac:dyDescent="0.2">
      <c r="A527" s="47" t="s">
        <v>122</v>
      </c>
      <c r="B527" s="259" t="s">
        <v>130</v>
      </c>
      <c r="C527" s="46"/>
      <c r="D527" s="46"/>
      <c r="E527" s="46"/>
      <c r="F527" s="46"/>
      <c r="G527" s="46"/>
      <c r="H527" s="47"/>
      <c r="I527" s="291">
        <f>I528+I530+I532+I537+I541</f>
        <v>180.6</v>
      </c>
      <c r="J527" s="287">
        <f t="shared" ref="J527" si="88">J528+J530+J532+J537+J541</f>
        <v>0</v>
      </c>
      <c r="K527" s="291"/>
      <c r="L527" s="291"/>
      <c r="M527" s="294"/>
      <c r="N527" s="291"/>
      <c r="O527" s="301"/>
      <c r="P527" s="44"/>
    </row>
    <row r="528" spans="1:16" ht="16.899999999999999" customHeight="1" x14ac:dyDescent="0.2">
      <c r="A528" s="47" t="s">
        <v>25</v>
      </c>
      <c r="B528" s="179" t="s">
        <v>174</v>
      </c>
      <c r="C528" s="260"/>
      <c r="D528" s="260"/>
      <c r="E528" s="260"/>
      <c r="F528" s="260"/>
      <c r="G528" s="260"/>
      <c r="H528" s="47"/>
      <c r="I528" s="364">
        <f>SUM(I529:I529)</f>
        <v>2.12</v>
      </c>
      <c r="J528" s="365">
        <f t="shared" ref="J528" si="89">SUM(J529:J529)</f>
        <v>0</v>
      </c>
      <c r="K528" s="364"/>
      <c r="L528" s="364"/>
      <c r="M528" s="294"/>
      <c r="N528" s="364"/>
      <c r="O528" s="301"/>
      <c r="P528" s="261"/>
    </row>
    <row r="529" spans="1:18" ht="22.15" customHeight="1" x14ac:dyDescent="0.2">
      <c r="A529" s="24">
        <v>1</v>
      </c>
      <c r="B529" s="262" t="s">
        <v>172</v>
      </c>
      <c r="C529" s="24" t="s">
        <v>46</v>
      </c>
      <c r="D529" s="24">
        <v>1</v>
      </c>
      <c r="E529" s="24">
        <v>93</v>
      </c>
      <c r="F529" s="11">
        <v>1</v>
      </c>
      <c r="G529" s="24">
        <v>155</v>
      </c>
      <c r="H529" s="203" t="s">
        <v>175</v>
      </c>
      <c r="I529" s="289">
        <v>2.12</v>
      </c>
      <c r="J529" s="344"/>
      <c r="K529" s="289"/>
      <c r="L529" s="289"/>
      <c r="M529" s="294"/>
      <c r="N529" s="289"/>
      <c r="O529" s="301"/>
      <c r="P529" s="231"/>
    </row>
    <row r="530" spans="1:18" ht="16.899999999999999" customHeight="1" x14ac:dyDescent="0.2">
      <c r="A530" s="47" t="s">
        <v>30</v>
      </c>
      <c r="B530" s="233" t="s">
        <v>176</v>
      </c>
      <c r="C530" s="36"/>
      <c r="D530" s="36"/>
      <c r="E530" s="36"/>
      <c r="F530" s="36"/>
      <c r="G530" s="36"/>
      <c r="H530" s="9"/>
      <c r="I530" s="366">
        <f>SUM(I531:I531)</f>
        <v>19.39</v>
      </c>
      <c r="J530" s="367">
        <f t="shared" ref="J530" si="90">SUM(J531:J531)</f>
        <v>0</v>
      </c>
      <c r="K530" s="366"/>
      <c r="L530" s="366"/>
      <c r="M530" s="294"/>
      <c r="N530" s="366"/>
      <c r="O530" s="301"/>
      <c r="P530" s="263"/>
    </row>
    <row r="531" spans="1:18" s="172" customFormat="1" ht="27.6" customHeight="1" x14ac:dyDescent="0.2">
      <c r="A531" s="2">
        <v>1</v>
      </c>
      <c r="B531" s="204" t="s">
        <v>173</v>
      </c>
      <c r="C531" s="116" t="s">
        <v>46</v>
      </c>
      <c r="D531" s="116">
        <v>5</v>
      </c>
      <c r="E531" s="26">
        <v>93</v>
      </c>
      <c r="F531" s="3">
        <v>2</v>
      </c>
      <c r="G531" s="202">
        <v>106</v>
      </c>
      <c r="H531" s="436" t="s">
        <v>175</v>
      </c>
      <c r="I531" s="368">
        <v>19.39</v>
      </c>
      <c r="J531" s="369"/>
      <c r="K531" s="368"/>
      <c r="L531" s="370"/>
      <c r="M531" s="298"/>
      <c r="N531" s="292"/>
      <c r="O531" s="304"/>
      <c r="P531" s="42"/>
    </row>
    <row r="532" spans="1:18" s="399" customFormat="1" ht="16.899999999999999" customHeight="1" x14ac:dyDescent="0.2">
      <c r="A532" s="76" t="s">
        <v>31</v>
      </c>
      <c r="B532" s="706" t="s">
        <v>177</v>
      </c>
      <c r="C532" s="707"/>
      <c r="D532" s="708"/>
      <c r="E532" s="144"/>
      <c r="F532" s="145"/>
      <c r="G532" s="145"/>
      <c r="H532" s="85"/>
      <c r="I532" s="371">
        <f>SUM(I533:I536)</f>
        <v>15.86</v>
      </c>
      <c r="J532" s="372"/>
      <c r="K532" s="371"/>
      <c r="L532" s="371"/>
      <c r="M532" s="298"/>
      <c r="N532" s="371"/>
      <c r="O532" s="304"/>
      <c r="P532" s="143"/>
    </row>
    <row r="533" spans="1:18" s="399" customFormat="1" ht="16.899999999999999" customHeight="1" x14ac:dyDescent="0.2">
      <c r="A533" s="2">
        <v>1</v>
      </c>
      <c r="B533" s="748" t="s">
        <v>227</v>
      </c>
      <c r="C533" s="26" t="s">
        <v>47</v>
      </c>
      <c r="D533" s="26">
        <v>1</v>
      </c>
      <c r="E533" s="26">
        <v>104</v>
      </c>
      <c r="F533" s="3">
        <v>3</v>
      </c>
      <c r="G533" s="202">
        <v>85</v>
      </c>
      <c r="H533" s="750" t="s">
        <v>175</v>
      </c>
      <c r="I533" s="368">
        <v>2.8</v>
      </c>
      <c r="J533" s="369"/>
      <c r="K533" s="370"/>
      <c r="L533" s="370"/>
      <c r="M533" s="298"/>
      <c r="N533" s="368"/>
      <c r="O533" s="304"/>
      <c r="P533" s="42"/>
    </row>
    <row r="534" spans="1:18" s="399" customFormat="1" ht="16.899999999999999" customHeight="1" x14ac:dyDescent="0.2">
      <c r="A534" s="2">
        <v>2</v>
      </c>
      <c r="B534" s="749"/>
      <c r="C534" s="26" t="s">
        <v>46</v>
      </c>
      <c r="D534" s="26">
        <v>2</v>
      </c>
      <c r="E534" s="26">
        <v>104</v>
      </c>
      <c r="F534" s="3">
        <v>3</v>
      </c>
      <c r="G534" s="202">
        <v>86</v>
      </c>
      <c r="H534" s="751"/>
      <c r="I534" s="368">
        <v>4.26</v>
      </c>
      <c r="J534" s="369"/>
      <c r="K534" s="370"/>
      <c r="L534" s="370"/>
      <c r="M534" s="298"/>
      <c r="N534" s="368"/>
      <c r="O534" s="304"/>
      <c r="P534" s="42"/>
      <c r="R534" s="176"/>
    </row>
    <row r="535" spans="1:18" s="399" customFormat="1" ht="16.899999999999999" customHeight="1" x14ac:dyDescent="0.2">
      <c r="A535" s="2">
        <v>3</v>
      </c>
      <c r="B535" s="749"/>
      <c r="C535" s="26" t="s">
        <v>47</v>
      </c>
      <c r="D535" s="26">
        <v>2</v>
      </c>
      <c r="E535" s="26">
        <v>104</v>
      </c>
      <c r="F535" s="3">
        <v>3</v>
      </c>
      <c r="G535" s="202">
        <v>88</v>
      </c>
      <c r="H535" s="751"/>
      <c r="I535" s="368">
        <v>7.34</v>
      </c>
      <c r="J535" s="369"/>
      <c r="K535" s="370"/>
      <c r="L535" s="370"/>
      <c r="M535" s="298"/>
      <c r="N535" s="368"/>
      <c r="O535" s="304"/>
      <c r="P535" s="42"/>
      <c r="R535" s="176"/>
    </row>
    <row r="536" spans="1:18" s="399" customFormat="1" ht="16.899999999999999" customHeight="1" x14ac:dyDescent="0.2">
      <c r="A536" s="2">
        <v>4</v>
      </c>
      <c r="B536" s="749"/>
      <c r="C536" s="26" t="s">
        <v>46</v>
      </c>
      <c r="D536" s="26">
        <v>9</v>
      </c>
      <c r="E536" s="26">
        <v>93</v>
      </c>
      <c r="F536" s="3">
        <v>1</v>
      </c>
      <c r="G536" s="202">
        <v>157</v>
      </c>
      <c r="H536" s="752"/>
      <c r="I536" s="368">
        <v>1.46</v>
      </c>
      <c r="J536" s="369"/>
      <c r="K536" s="370"/>
      <c r="L536" s="370"/>
      <c r="M536" s="298"/>
      <c r="N536" s="368"/>
      <c r="O536" s="304"/>
      <c r="P536" s="42"/>
      <c r="R536" s="176"/>
    </row>
    <row r="537" spans="1:18" ht="16.899999999999999" customHeight="1" x14ac:dyDescent="0.2">
      <c r="A537" s="58" t="s">
        <v>32</v>
      </c>
      <c r="B537" s="58" t="s">
        <v>29</v>
      </c>
      <c r="C537" s="428"/>
      <c r="D537" s="428"/>
      <c r="E537" s="428"/>
      <c r="F537" s="428"/>
      <c r="G537" s="428"/>
      <c r="H537" s="220"/>
      <c r="I537" s="373">
        <f>SUM(I538:I540)</f>
        <v>54.76</v>
      </c>
      <c r="J537" s="374"/>
      <c r="K537" s="373"/>
      <c r="L537" s="373"/>
      <c r="M537" s="294"/>
      <c r="N537" s="373"/>
      <c r="O537" s="301"/>
      <c r="P537" s="231"/>
    </row>
    <row r="538" spans="1:18" ht="16.899999999999999" customHeight="1" x14ac:dyDescent="0.2">
      <c r="A538" s="60">
        <v>1</v>
      </c>
      <c r="B538" s="767" t="s">
        <v>173</v>
      </c>
      <c r="C538" s="24" t="s">
        <v>46</v>
      </c>
      <c r="D538" s="24">
        <v>5</v>
      </c>
      <c r="E538" s="24">
        <v>99</v>
      </c>
      <c r="F538" s="11">
        <v>6</v>
      </c>
      <c r="G538" s="24">
        <v>101</v>
      </c>
      <c r="H538" s="768" t="s">
        <v>178</v>
      </c>
      <c r="I538" s="289">
        <v>23.82</v>
      </c>
      <c r="J538" s="344"/>
      <c r="K538" s="375"/>
      <c r="L538" s="375"/>
      <c r="M538" s="294"/>
      <c r="N538" s="311"/>
      <c r="O538" s="301"/>
      <c r="P538" s="231"/>
    </row>
    <row r="539" spans="1:18" ht="16.899999999999999" customHeight="1" x14ac:dyDescent="0.2">
      <c r="A539" s="60">
        <v>2</v>
      </c>
      <c r="B539" s="745"/>
      <c r="C539" s="24" t="s">
        <v>47</v>
      </c>
      <c r="D539" s="24">
        <v>5</v>
      </c>
      <c r="E539" s="24">
        <v>99</v>
      </c>
      <c r="F539" s="11">
        <v>6</v>
      </c>
      <c r="G539" s="24">
        <v>104</v>
      </c>
      <c r="H539" s="769"/>
      <c r="I539" s="289">
        <v>4.51</v>
      </c>
      <c r="J539" s="344"/>
      <c r="K539" s="375"/>
      <c r="L539" s="375"/>
      <c r="M539" s="294"/>
      <c r="N539" s="311"/>
      <c r="O539" s="301"/>
      <c r="P539" s="231"/>
    </row>
    <row r="540" spans="1:18" ht="16.899999999999999" customHeight="1" x14ac:dyDescent="0.2">
      <c r="A540" s="60">
        <v>3</v>
      </c>
      <c r="B540" s="745"/>
      <c r="C540" s="24" t="s">
        <v>49</v>
      </c>
      <c r="D540" s="24">
        <v>5</v>
      </c>
      <c r="E540" s="24">
        <v>99</v>
      </c>
      <c r="F540" s="11">
        <v>6</v>
      </c>
      <c r="G540" s="24">
        <v>103</v>
      </c>
      <c r="H540" s="770"/>
      <c r="I540" s="289">
        <v>26.43</v>
      </c>
      <c r="J540" s="344"/>
      <c r="K540" s="375"/>
      <c r="L540" s="375"/>
      <c r="M540" s="294"/>
      <c r="N540" s="311"/>
      <c r="O540" s="301"/>
      <c r="P540" s="231"/>
    </row>
    <row r="541" spans="1:18" ht="16.899999999999999" customHeight="1" x14ac:dyDescent="0.2">
      <c r="A541" s="58" t="s">
        <v>33</v>
      </c>
      <c r="B541" s="58" t="s">
        <v>180</v>
      </c>
      <c r="C541" s="428"/>
      <c r="D541" s="428"/>
      <c r="E541" s="428"/>
      <c r="F541" s="428"/>
      <c r="G541" s="428"/>
      <c r="H541" s="220"/>
      <c r="I541" s="373">
        <f>SUM(I542:I548)</f>
        <v>88.47</v>
      </c>
      <c r="J541" s="374"/>
      <c r="K541" s="373"/>
      <c r="L541" s="373"/>
      <c r="M541" s="294"/>
      <c r="N541" s="373"/>
      <c r="O541" s="301"/>
      <c r="P541" s="264"/>
    </row>
    <row r="542" spans="1:18" ht="16.899999999999999" customHeight="1" x14ac:dyDescent="0.2">
      <c r="A542" s="60">
        <v>1</v>
      </c>
      <c r="B542" s="744" t="s">
        <v>101</v>
      </c>
      <c r="C542" s="24" t="s">
        <v>46</v>
      </c>
      <c r="D542" s="24">
        <v>4</v>
      </c>
      <c r="E542" s="24">
        <v>97</v>
      </c>
      <c r="F542" s="11">
        <v>8</v>
      </c>
      <c r="G542" s="24">
        <v>125</v>
      </c>
      <c r="H542" s="771" t="s">
        <v>179</v>
      </c>
      <c r="I542" s="289">
        <v>3.97</v>
      </c>
      <c r="J542" s="344"/>
      <c r="K542" s="375"/>
      <c r="L542" s="375"/>
      <c r="M542" s="294"/>
      <c r="N542" s="293"/>
      <c r="O542" s="301"/>
      <c r="P542" s="231"/>
    </row>
    <row r="543" spans="1:18" ht="16.899999999999999" customHeight="1" x14ac:dyDescent="0.2">
      <c r="A543" s="60">
        <v>2</v>
      </c>
      <c r="B543" s="745"/>
      <c r="C543" s="24" t="s">
        <v>47</v>
      </c>
      <c r="D543" s="24">
        <v>4</v>
      </c>
      <c r="E543" s="24">
        <v>97</v>
      </c>
      <c r="F543" s="11"/>
      <c r="G543" s="24">
        <v>127</v>
      </c>
      <c r="H543" s="772"/>
      <c r="I543" s="289">
        <v>9.64</v>
      </c>
      <c r="J543" s="344"/>
      <c r="K543" s="375"/>
      <c r="L543" s="375"/>
      <c r="M543" s="294"/>
      <c r="N543" s="293"/>
      <c r="O543" s="301"/>
      <c r="P543" s="231"/>
    </row>
    <row r="544" spans="1:18" ht="16.899999999999999" customHeight="1" x14ac:dyDescent="0.2">
      <c r="A544" s="60">
        <v>3</v>
      </c>
      <c r="B544" s="745"/>
      <c r="C544" s="24" t="s">
        <v>49</v>
      </c>
      <c r="D544" s="24">
        <v>4</v>
      </c>
      <c r="E544" s="24">
        <v>97</v>
      </c>
      <c r="F544" s="11"/>
      <c r="G544" s="24">
        <v>131</v>
      </c>
      <c r="H544" s="772"/>
      <c r="I544" s="289">
        <v>1.02</v>
      </c>
      <c r="J544" s="344"/>
      <c r="K544" s="375"/>
      <c r="L544" s="375"/>
      <c r="M544" s="294"/>
      <c r="N544" s="293"/>
      <c r="O544" s="301"/>
      <c r="P544" s="231"/>
    </row>
    <row r="545" spans="1:16" ht="16.899999999999999" customHeight="1" x14ac:dyDescent="0.2">
      <c r="A545" s="60">
        <v>4</v>
      </c>
      <c r="B545" s="745"/>
      <c r="C545" s="24" t="s">
        <v>46</v>
      </c>
      <c r="D545" s="24">
        <v>5</v>
      </c>
      <c r="E545" s="24">
        <v>97</v>
      </c>
      <c r="F545" s="11"/>
      <c r="G545" s="24">
        <v>128</v>
      </c>
      <c r="H545" s="772"/>
      <c r="I545" s="289">
        <v>2.77</v>
      </c>
      <c r="J545" s="344"/>
      <c r="K545" s="375"/>
      <c r="L545" s="375"/>
      <c r="M545" s="294"/>
      <c r="N545" s="293"/>
      <c r="O545" s="301"/>
      <c r="P545" s="231"/>
    </row>
    <row r="546" spans="1:16" ht="16.899999999999999" customHeight="1" x14ac:dyDescent="0.2">
      <c r="A546" s="60">
        <v>5</v>
      </c>
      <c r="B546" s="745"/>
      <c r="C546" s="24" t="s">
        <v>46</v>
      </c>
      <c r="D546" s="24">
        <v>6</v>
      </c>
      <c r="E546" s="24">
        <v>97</v>
      </c>
      <c r="F546" s="11"/>
      <c r="G546" s="24">
        <v>130</v>
      </c>
      <c r="H546" s="772"/>
      <c r="I546" s="289">
        <v>1</v>
      </c>
      <c r="J546" s="344"/>
      <c r="K546" s="375"/>
      <c r="L546" s="375"/>
      <c r="M546" s="294"/>
      <c r="N546" s="376"/>
      <c r="O546" s="301"/>
      <c r="P546" s="231"/>
    </row>
    <row r="547" spans="1:16" ht="16.899999999999999" customHeight="1" x14ac:dyDescent="0.2">
      <c r="A547" s="60">
        <v>6</v>
      </c>
      <c r="B547" s="745"/>
      <c r="C547" s="24" t="s">
        <v>46</v>
      </c>
      <c r="D547" s="24">
        <v>1</v>
      </c>
      <c r="E547" s="24">
        <v>106</v>
      </c>
      <c r="F547" s="11">
        <v>7</v>
      </c>
      <c r="G547" s="24">
        <v>170</v>
      </c>
      <c r="H547" s="772"/>
      <c r="I547" s="289">
        <v>32.619999999999997</v>
      </c>
      <c r="J547" s="344"/>
      <c r="K547" s="375"/>
      <c r="L547" s="375"/>
      <c r="M547" s="294"/>
      <c r="N547" s="293"/>
      <c r="O547" s="301"/>
      <c r="P547" s="231"/>
    </row>
    <row r="548" spans="1:16" ht="16.899999999999999" customHeight="1" x14ac:dyDescent="0.2">
      <c r="A548" s="60">
        <v>7</v>
      </c>
      <c r="B548" s="745"/>
      <c r="C548" s="24" t="s">
        <v>47</v>
      </c>
      <c r="D548" s="24">
        <v>1</v>
      </c>
      <c r="E548" s="24">
        <v>106</v>
      </c>
      <c r="F548" s="11">
        <v>7</v>
      </c>
      <c r="G548" s="24">
        <v>171</v>
      </c>
      <c r="H548" s="772"/>
      <c r="I548" s="289">
        <v>37.450000000000003</v>
      </c>
      <c r="J548" s="344"/>
      <c r="K548" s="375"/>
      <c r="L548" s="375"/>
      <c r="M548" s="294"/>
      <c r="N548" s="293"/>
      <c r="O548" s="301"/>
      <c r="P548" s="231"/>
    </row>
    <row r="549" spans="1:16" ht="16.899999999999999" customHeight="1" thickBot="1" x14ac:dyDescent="0.25">
      <c r="A549" s="60" t="s">
        <v>61</v>
      </c>
      <c r="B549" s="233" t="s">
        <v>129</v>
      </c>
      <c r="C549" s="40"/>
      <c r="D549" s="40"/>
      <c r="E549" s="40"/>
      <c r="F549" s="266"/>
      <c r="G549" s="266"/>
      <c r="H549" s="224"/>
      <c r="I549" s="293">
        <f>I550</f>
        <v>2.58</v>
      </c>
      <c r="J549" s="328">
        <f t="shared" ref="J549:L549" si="91">J550</f>
        <v>2.16</v>
      </c>
      <c r="K549" s="293">
        <f t="shared" si="91"/>
        <v>0</v>
      </c>
      <c r="L549" s="293">
        <f t="shared" si="91"/>
        <v>2.16</v>
      </c>
      <c r="M549" s="294">
        <f t="shared" ref="M549:M550" si="92">N549+O549</f>
        <v>0.8640000000000001</v>
      </c>
      <c r="N549" s="293"/>
      <c r="O549" s="301">
        <f t="shared" ref="O549:O550" si="93">L549*0.4</f>
        <v>0.8640000000000001</v>
      </c>
      <c r="P549" s="230"/>
    </row>
    <row r="550" spans="1:16" ht="46.5" thickTop="1" thickBot="1" x14ac:dyDescent="0.25">
      <c r="A550" s="60">
        <v>2</v>
      </c>
      <c r="B550" s="267" t="s">
        <v>213</v>
      </c>
      <c r="C550" s="24" t="s">
        <v>46</v>
      </c>
      <c r="D550" s="24">
        <v>7</v>
      </c>
      <c r="E550" s="24">
        <v>93</v>
      </c>
      <c r="F550" s="11">
        <v>2</v>
      </c>
      <c r="G550" s="24">
        <v>108</v>
      </c>
      <c r="H550" s="224" t="s">
        <v>103</v>
      </c>
      <c r="I550" s="377">
        <v>2.58</v>
      </c>
      <c r="J550" s="470">
        <v>2.16</v>
      </c>
      <c r="K550" s="289"/>
      <c r="L550" s="378">
        <v>2.16</v>
      </c>
      <c r="M550" s="291">
        <f t="shared" si="92"/>
        <v>0.8640000000000001</v>
      </c>
      <c r="N550" s="379"/>
      <c r="O550" s="301">
        <f t="shared" si="93"/>
        <v>0.8640000000000001</v>
      </c>
      <c r="P550" s="60"/>
    </row>
    <row r="551" spans="1:16" s="398" customFormat="1" ht="16.899999999999999" customHeight="1" thickTop="1" x14ac:dyDescent="0.2">
      <c r="A551" s="437"/>
      <c r="B551" s="269" t="s">
        <v>226</v>
      </c>
      <c r="C551" s="438"/>
      <c r="D551" s="438"/>
      <c r="E551" s="439"/>
      <c r="F551" s="440"/>
      <c r="G551" s="440"/>
      <c r="H551" s="273"/>
      <c r="I551" s="441">
        <f>I552+I571</f>
        <v>106.24449999999999</v>
      </c>
      <c r="J551" s="441">
        <f>J552+J571</f>
        <v>94.801599999999979</v>
      </c>
      <c r="K551" s="441">
        <f t="shared" ref="K551:L551" si="94">K552+K571</f>
        <v>85.024599999999978</v>
      </c>
      <c r="L551" s="441">
        <f t="shared" si="94"/>
        <v>9.777000000000001</v>
      </c>
      <c r="M551" s="441">
        <f>N551+O551</f>
        <v>37.920639999999992</v>
      </c>
      <c r="N551" s="441">
        <f>K551*0.4</f>
        <v>34.00983999999999</v>
      </c>
      <c r="O551" s="442">
        <f>L551*0.4</f>
        <v>3.9108000000000005</v>
      </c>
      <c r="P551" s="443"/>
    </row>
    <row r="552" spans="1:16" s="399" customFormat="1" ht="16.899999999999999" customHeight="1" x14ac:dyDescent="0.2">
      <c r="A552" s="403" t="s">
        <v>122</v>
      </c>
      <c r="B552" s="146" t="s">
        <v>45</v>
      </c>
      <c r="C552" s="444"/>
      <c r="D552" s="444"/>
      <c r="E552" s="432"/>
      <c r="F552" s="445"/>
      <c r="G552" s="446"/>
      <c r="H552" s="151"/>
      <c r="I552" s="384">
        <f>I553+I556+I569</f>
        <v>92.929599999999994</v>
      </c>
      <c r="J552" s="384">
        <f>J553+J556+J569</f>
        <v>85.024599999999978</v>
      </c>
      <c r="K552" s="384">
        <f t="shared" ref="K552:L552" si="95">K553+K556+K569</f>
        <v>85.024599999999978</v>
      </c>
      <c r="L552" s="384">
        <f t="shared" si="95"/>
        <v>0</v>
      </c>
      <c r="M552" s="384">
        <f t="shared" ref="M552:M582" si="96">N552+O552</f>
        <v>34.00983999999999</v>
      </c>
      <c r="N552" s="385">
        <f t="shared" ref="N552:O571" si="97">K552*0.4</f>
        <v>34.00983999999999</v>
      </c>
      <c r="O552" s="447"/>
      <c r="P552" s="448"/>
    </row>
    <row r="553" spans="1:16" s="399" customFormat="1" ht="16.899999999999999" customHeight="1" x14ac:dyDescent="0.2">
      <c r="A553" s="101" t="s">
        <v>25</v>
      </c>
      <c r="B553" s="146" t="s">
        <v>190</v>
      </c>
      <c r="C553" s="444"/>
      <c r="D553" s="444"/>
      <c r="E553" s="432"/>
      <c r="F553" s="446"/>
      <c r="G553" s="446"/>
      <c r="H553" s="151"/>
      <c r="I553" s="384">
        <f>SUM(I554:I555)</f>
        <v>4.05</v>
      </c>
      <c r="J553" s="384">
        <v>4.05</v>
      </c>
      <c r="K553" s="384">
        <f t="shared" ref="K553:L553" si="98">SUM(K554:K555)</f>
        <v>4.05</v>
      </c>
      <c r="L553" s="384">
        <f t="shared" si="98"/>
        <v>0</v>
      </c>
      <c r="M553" s="384">
        <f t="shared" si="96"/>
        <v>1.62</v>
      </c>
      <c r="N553" s="385">
        <f t="shared" si="97"/>
        <v>1.62</v>
      </c>
      <c r="O553" s="447"/>
      <c r="P553" s="448"/>
    </row>
    <row r="554" spans="1:16" s="399" customFormat="1" ht="16.899999999999999" customHeight="1" x14ac:dyDescent="0.2">
      <c r="A554" s="73">
        <v>1</v>
      </c>
      <c r="B554" s="757" t="s">
        <v>191</v>
      </c>
      <c r="C554" s="432">
        <v>44</v>
      </c>
      <c r="D554" s="432">
        <v>7</v>
      </c>
      <c r="E554" s="432" t="s">
        <v>46</v>
      </c>
      <c r="F554" s="449">
        <v>6</v>
      </c>
      <c r="G554" s="432">
        <v>93</v>
      </c>
      <c r="H554" s="762" t="s">
        <v>195</v>
      </c>
      <c r="I554" s="382">
        <v>2.42</v>
      </c>
      <c r="J554" s="433">
        <v>2.42</v>
      </c>
      <c r="K554" s="433">
        <f t="shared" ref="K554:K555" si="99">J554-Q554</f>
        <v>2.42</v>
      </c>
      <c r="L554" s="433"/>
      <c r="M554" s="385">
        <f t="shared" si="96"/>
        <v>0.96799999999999997</v>
      </c>
      <c r="N554" s="385">
        <f t="shared" si="97"/>
        <v>0.96799999999999997</v>
      </c>
      <c r="O554" s="447"/>
      <c r="P554" s="450"/>
    </row>
    <row r="555" spans="1:16" s="399" customFormat="1" ht="16.899999999999999" customHeight="1" x14ac:dyDescent="0.2">
      <c r="A555" s="73">
        <v>2</v>
      </c>
      <c r="B555" s="759"/>
      <c r="C555" s="432">
        <v>45</v>
      </c>
      <c r="D555" s="432">
        <v>6</v>
      </c>
      <c r="E555" s="432" t="s">
        <v>46</v>
      </c>
      <c r="F555" s="449">
        <v>2</v>
      </c>
      <c r="G555" s="432">
        <v>104</v>
      </c>
      <c r="H555" s="761"/>
      <c r="I555" s="382">
        <v>1.63</v>
      </c>
      <c r="J555" s="433">
        <v>1.63</v>
      </c>
      <c r="K555" s="433">
        <f t="shared" si="99"/>
        <v>1.63</v>
      </c>
      <c r="L555" s="433"/>
      <c r="M555" s="385">
        <f t="shared" si="96"/>
        <v>0.65200000000000002</v>
      </c>
      <c r="N555" s="385">
        <f t="shared" si="97"/>
        <v>0.65200000000000002</v>
      </c>
      <c r="O555" s="447"/>
      <c r="P555" s="450"/>
    </row>
    <row r="556" spans="1:16" s="399" customFormat="1" ht="16.899999999999999" customHeight="1" x14ac:dyDescent="0.2">
      <c r="A556" s="101" t="s">
        <v>30</v>
      </c>
      <c r="B556" s="146" t="s">
        <v>192</v>
      </c>
      <c r="C556" s="432"/>
      <c r="D556" s="432"/>
      <c r="E556" s="432"/>
      <c r="F556" s="449"/>
      <c r="G556" s="432"/>
      <c r="H556" s="156"/>
      <c r="I556" s="451">
        <f>SUM(I557:I568)</f>
        <v>86.989599999999996</v>
      </c>
      <c r="J556" s="451">
        <v>79.08459999999998</v>
      </c>
      <c r="K556" s="451">
        <f t="shared" ref="K556:L556" si="100">SUM(K557:K568)</f>
        <v>79.08459999999998</v>
      </c>
      <c r="L556" s="451">
        <f t="shared" si="100"/>
        <v>0</v>
      </c>
      <c r="M556" s="384">
        <f t="shared" si="96"/>
        <v>31.633839999999992</v>
      </c>
      <c r="N556" s="385">
        <f t="shared" si="97"/>
        <v>31.633839999999992</v>
      </c>
      <c r="O556" s="447"/>
      <c r="P556" s="452"/>
    </row>
    <row r="557" spans="1:16" s="399" customFormat="1" ht="16.899999999999999" customHeight="1" x14ac:dyDescent="0.2">
      <c r="A557" s="73">
        <v>1</v>
      </c>
      <c r="B557" s="757" t="s">
        <v>193</v>
      </c>
      <c r="C557" s="432">
        <v>38</v>
      </c>
      <c r="D557" s="432">
        <v>1</v>
      </c>
      <c r="E557" s="432" t="s">
        <v>46</v>
      </c>
      <c r="F557" s="449">
        <v>2</v>
      </c>
      <c r="G557" s="432">
        <v>88</v>
      </c>
      <c r="H557" s="760" t="s">
        <v>195</v>
      </c>
      <c r="I557" s="382">
        <v>1.7625999999999999</v>
      </c>
      <c r="J557" s="433">
        <v>0.5835999999999999</v>
      </c>
      <c r="K557" s="433">
        <f>J557-Q557</f>
        <v>0.5835999999999999</v>
      </c>
      <c r="L557" s="433"/>
      <c r="M557" s="385">
        <f t="shared" si="96"/>
        <v>0.23343999999999998</v>
      </c>
      <c r="N557" s="385">
        <f t="shared" si="97"/>
        <v>0.23343999999999998</v>
      </c>
      <c r="O557" s="447"/>
      <c r="P557" s="450"/>
    </row>
    <row r="558" spans="1:16" s="399" customFormat="1" ht="16.899999999999999" customHeight="1" x14ac:dyDescent="0.2">
      <c r="A558" s="73">
        <v>2</v>
      </c>
      <c r="B558" s="758"/>
      <c r="C558" s="432">
        <v>38</v>
      </c>
      <c r="D558" s="432">
        <v>2</v>
      </c>
      <c r="E558" s="432" t="s">
        <v>46</v>
      </c>
      <c r="F558" s="449">
        <v>2</v>
      </c>
      <c r="G558" s="432">
        <v>90</v>
      </c>
      <c r="H558" s="760"/>
      <c r="I558" s="382">
        <v>6.2468000000000004</v>
      </c>
      <c r="J558" s="433">
        <v>6.2468000000000004</v>
      </c>
      <c r="K558" s="433">
        <f t="shared" ref="K558:K568" si="101">J558-Q558</f>
        <v>6.2468000000000004</v>
      </c>
      <c r="L558" s="433"/>
      <c r="M558" s="385">
        <f t="shared" si="96"/>
        <v>2.4987200000000005</v>
      </c>
      <c r="N558" s="385">
        <f t="shared" si="97"/>
        <v>2.4987200000000005</v>
      </c>
      <c r="O558" s="447"/>
      <c r="P558" s="450"/>
    </row>
    <row r="559" spans="1:16" s="399" customFormat="1" ht="16.899999999999999" customHeight="1" x14ac:dyDescent="0.2">
      <c r="A559" s="73">
        <v>3</v>
      </c>
      <c r="B559" s="758"/>
      <c r="C559" s="432">
        <v>38</v>
      </c>
      <c r="D559" s="432">
        <v>3</v>
      </c>
      <c r="E559" s="432" t="s">
        <v>46</v>
      </c>
      <c r="F559" s="449">
        <v>2</v>
      </c>
      <c r="G559" s="432">
        <v>92</v>
      </c>
      <c r="H559" s="760"/>
      <c r="I559" s="382">
        <v>3.0024999999999999</v>
      </c>
      <c r="J559" s="433">
        <v>2.5958999999999999</v>
      </c>
      <c r="K559" s="433">
        <f t="shared" si="101"/>
        <v>2.5958999999999999</v>
      </c>
      <c r="L559" s="433"/>
      <c r="M559" s="385">
        <f t="shared" si="96"/>
        <v>1.0383599999999999</v>
      </c>
      <c r="N559" s="385">
        <f t="shared" si="97"/>
        <v>1.0383599999999999</v>
      </c>
      <c r="O559" s="447"/>
      <c r="P559" s="450"/>
    </row>
    <row r="560" spans="1:16" s="399" customFormat="1" ht="16.899999999999999" customHeight="1" x14ac:dyDescent="0.2">
      <c r="A560" s="73">
        <v>4</v>
      </c>
      <c r="B560" s="758"/>
      <c r="C560" s="432">
        <v>38</v>
      </c>
      <c r="D560" s="432">
        <v>4</v>
      </c>
      <c r="E560" s="432" t="s">
        <v>46</v>
      </c>
      <c r="F560" s="449">
        <v>3</v>
      </c>
      <c r="G560" s="432">
        <v>117</v>
      </c>
      <c r="H560" s="760"/>
      <c r="I560" s="382">
        <v>1.3424</v>
      </c>
      <c r="J560" s="433">
        <v>1.3424</v>
      </c>
      <c r="K560" s="433">
        <f t="shared" si="101"/>
        <v>1.3424</v>
      </c>
      <c r="L560" s="433"/>
      <c r="M560" s="385">
        <f t="shared" si="96"/>
        <v>0.53695999999999999</v>
      </c>
      <c r="N560" s="385">
        <f t="shared" si="97"/>
        <v>0.53695999999999999</v>
      </c>
      <c r="O560" s="447"/>
      <c r="P560" s="450"/>
    </row>
    <row r="561" spans="1:18" s="399" customFormat="1" ht="16.899999999999999" customHeight="1" x14ac:dyDescent="0.2">
      <c r="A561" s="73">
        <v>5</v>
      </c>
      <c r="B561" s="758"/>
      <c r="C561" s="432">
        <v>38</v>
      </c>
      <c r="D561" s="432">
        <v>4</v>
      </c>
      <c r="E561" s="432" t="s">
        <v>47</v>
      </c>
      <c r="F561" s="449">
        <v>3</v>
      </c>
      <c r="G561" s="432">
        <v>119</v>
      </c>
      <c r="H561" s="760"/>
      <c r="I561" s="382">
        <v>5.0199999999999996</v>
      </c>
      <c r="J561" s="433">
        <v>5.0199999999999996</v>
      </c>
      <c r="K561" s="433">
        <f t="shared" si="101"/>
        <v>5.0199999999999996</v>
      </c>
      <c r="L561" s="433"/>
      <c r="M561" s="385">
        <f t="shared" si="96"/>
        <v>2.008</v>
      </c>
      <c r="N561" s="385">
        <f t="shared" si="97"/>
        <v>2.008</v>
      </c>
      <c r="O561" s="447"/>
      <c r="P561" s="450"/>
    </row>
    <row r="562" spans="1:18" s="399" customFormat="1" ht="16.899999999999999" customHeight="1" x14ac:dyDescent="0.2">
      <c r="A562" s="73">
        <v>6</v>
      </c>
      <c r="B562" s="758"/>
      <c r="C562" s="432">
        <v>38</v>
      </c>
      <c r="D562" s="432">
        <v>8</v>
      </c>
      <c r="E562" s="432" t="s">
        <v>46</v>
      </c>
      <c r="F562" s="449">
        <v>3</v>
      </c>
      <c r="G562" s="432">
        <v>118</v>
      </c>
      <c r="H562" s="760"/>
      <c r="I562" s="382">
        <v>0.94469999999999998</v>
      </c>
      <c r="J562" s="433">
        <v>0.94469999999999998</v>
      </c>
      <c r="K562" s="433">
        <f t="shared" si="101"/>
        <v>0.94469999999999998</v>
      </c>
      <c r="L562" s="433"/>
      <c r="M562" s="385">
        <f t="shared" si="96"/>
        <v>0.37787999999999999</v>
      </c>
      <c r="N562" s="385">
        <f t="shared" si="97"/>
        <v>0.37787999999999999</v>
      </c>
      <c r="O562" s="447"/>
      <c r="P562" s="450"/>
    </row>
    <row r="563" spans="1:18" s="399" customFormat="1" ht="16.899999999999999" customHeight="1" x14ac:dyDescent="0.2">
      <c r="A563" s="73">
        <v>7</v>
      </c>
      <c r="B563" s="758"/>
      <c r="C563" s="432">
        <v>38</v>
      </c>
      <c r="D563" s="432">
        <v>9</v>
      </c>
      <c r="E563" s="432" t="s">
        <v>46</v>
      </c>
      <c r="F563" s="449">
        <v>3</v>
      </c>
      <c r="G563" s="432">
        <v>121</v>
      </c>
      <c r="H563" s="760"/>
      <c r="I563" s="382">
        <v>8.77</v>
      </c>
      <c r="J563" s="433">
        <v>8.77</v>
      </c>
      <c r="K563" s="433">
        <f t="shared" si="101"/>
        <v>8.77</v>
      </c>
      <c r="L563" s="433"/>
      <c r="M563" s="385">
        <f t="shared" si="96"/>
        <v>3.508</v>
      </c>
      <c r="N563" s="385">
        <f t="shared" si="97"/>
        <v>3.508</v>
      </c>
      <c r="O563" s="447"/>
      <c r="P563" s="450"/>
    </row>
    <row r="564" spans="1:18" s="399" customFormat="1" ht="16.899999999999999" customHeight="1" x14ac:dyDescent="0.2">
      <c r="A564" s="73">
        <v>8</v>
      </c>
      <c r="B564" s="758"/>
      <c r="C564" s="432">
        <v>44</v>
      </c>
      <c r="D564" s="432">
        <v>1</v>
      </c>
      <c r="E564" s="432" t="s">
        <v>46</v>
      </c>
      <c r="F564" s="449">
        <v>1</v>
      </c>
      <c r="G564" s="432">
        <v>8</v>
      </c>
      <c r="H564" s="760"/>
      <c r="I564" s="382">
        <v>24.24</v>
      </c>
      <c r="J564" s="433">
        <v>23.209999999999997</v>
      </c>
      <c r="K564" s="433">
        <f t="shared" si="101"/>
        <v>23.209999999999997</v>
      </c>
      <c r="L564" s="433"/>
      <c r="M564" s="385">
        <f t="shared" si="96"/>
        <v>9.2839999999999989</v>
      </c>
      <c r="N564" s="385">
        <f t="shared" si="97"/>
        <v>9.2839999999999989</v>
      </c>
      <c r="O564" s="447"/>
      <c r="P564" s="450"/>
    </row>
    <row r="565" spans="1:18" s="399" customFormat="1" ht="16.899999999999999" customHeight="1" x14ac:dyDescent="0.2">
      <c r="A565" s="73">
        <v>9</v>
      </c>
      <c r="B565" s="758"/>
      <c r="C565" s="432">
        <v>44</v>
      </c>
      <c r="D565" s="432">
        <v>2</v>
      </c>
      <c r="E565" s="432" t="s">
        <v>46</v>
      </c>
      <c r="F565" s="449">
        <v>2</v>
      </c>
      <c r="G565" s="432">
        <v>94</v>
      </c>
      <c r="H565" s="760"/>
      <c r="I565" s="382">
        <v>1.72</v>
      </c>
      <c r="J565" s="433">
        <v>1.3197000000000001</v>
      </c>
      <c r="K565" s="433">
        <f t="shared" si="101"/>
        <v>1.3197000000000001</v>
      </c>
      <c r="L565" s="433"/>
      <c r="M565" s="385">
        <f t="shared" si="96"/>
        <v>0.52788000000000002</v>
      </c>
      <c r="N565" s="385">
        <f t="shared" si="97"/>
        <v>0.52788000000000002</v>
      </c>
      <c r="O565" s="447"/>
      <c r="P565" s="450"/>
    </row>
    <row r="566" spans="1:18" s="399" customFormat="1" ht="16.899999999999999" customHeight="1" x14ac:dyDescent="0.2">
      <c r="A566" s="73">
        <v>10</v>
      </c>
      <c r="B566" s="758"/>
      <c r="C566" s="432">
        <v>44</v>
      </c>
      <c r="D566" s="432">
        <v>3</v>
      </c>
      <c r="E566" s="432" t="s">
        <v>46</v>
      </c>
      <c r="F566" s="449">
        <v>1</v>
      </c>
      <c r="G566" s="432">
        <v>10</v>
      </c>
      <c r="H566" s="760"/>
      <c r="I566" s="382">
        <v>24</v>
      </c>
      <c r="J566" s="433">
        <v>20.097999999999999</v>
      </c>
      <c r="K566" s="433">
        <f t="shared" si="101"/>
        <v>20.097999999999999</v>
      </c>
      <c r="L566" s="433"/>
      <c r="M566" s="385">
        <f t="shared" si="96"/>
        <v>8.0391999999999992</v>
      </c>
      <c r="N566" s="385">
        <f t="shared" si="97"/>
        <v>8.0391999999999992</v>
      </c>
      <c r="O566" s="447"/>
      <c r="P566" s="450"/>
    </row>
    <row r="567" spans="1:18" s="399" customFormat="1" ht="16.899999999999999" customHeight="1" x14ac:dyDescent="0.2">
      <c r="A567" s="73">
        <v>11</v>
      </c>
      <c r="B567" s="758"/>
      <c r="C567" s="432">
        <v>44</v>
      </c>
      <c r="D567" s="432">
        <v>3</v>
      </c>
      <c r="E567" s="432" t="s">
        <v>47</v>
      </c>
      <c r="F567" s="449">
        <v>2</v>
      </c>
      <c r="G567" s="432">
        <v>98</v>
      </c>
      <c r="H567" s="760"/>
      <c r="I567" s="382">
        <v>6.57</v>
      </c>
      <c r="J567" s="433">
        <v>5.5829000000000004</v>
      </c>
      <c r="K567" s="433">
        <f t="shared" si="101"/>
        <v>5.5829000000000004</v>
      </c>
      <c r="L567" s="433"/>
      <c r="M567" s="385">
        <f t="shared" si="96"/>
        <v>2.2331600000000003</v>
      </c>
      <c r="N567" s="385">
        <f t="shared" si="97"/>
        <v>2.2331600000000003</v>
      </c>
      <c r="O567" s="447"/>
      <c r="P567" s="450"/>
    </row>
    <row r="568" spans="1:18" s="399" customFormat="1" ht="16.899999999999999" customHeight="1" x14ac:dyDescent="0.2">
      <c r="A568" s="73">
        <v>12</v>
      </c>
      <c r="B568" s="759"/>
      <c r="C568" s="432">
        <v>44</v>
      </c>
      <c r="D568" s="432">
        <v>4</v>
      </c>
      <c r="E568" s="432" t="s">
        <v>46</v>
      </c>
      <c r="F568" s="449">
        <v>2</v>
      </c>
      <c r="G568" s="432">
        <v>106</v>
      </c>
      <c r="H568" s="761"/>
      <c r="I568" s="382">
        <v>3.3706</v>
      </c>
      <c r="J568" s="433">
        <v>3.3706</v>
      </c>
      <c r="K568" s="433">
        <f t="shared" si="101"/>
        <v>3.3706</v>
      </c>
      <c r="L568" s="433"/>
      <c r="M568" s="385">
        <f t="shared" si="96"/>
        <v>1.3482400000000001</v>
      </c>
      <c r="N568" s="385">
        <f t="shared" si="97"/>
        <v>1.3482400000000001</v>
      </c>
      <c r="O568" s="447"/>
      <c r="P568" s="450"/>
    </row>
    <row r="569" spans="1:18" s="172" customFormat="1" ht="16.899999999999999" customHeight="1" x14ac:dyDescent="0.2">
      <c r="A569" s="101" t="s">
        <v>31</v>
      </c>
      <c r="B569" s="146" t="s">
        <v>196</v>
      </c>
      <c r="C569" s="467"/>
      <c r="D569" s="467"/>
      <c r="E569" s="467"/>
      <c r="F569" s="453"/>
      <c r="G569" s="467"/>
      <c r="H569" s="469"/>
      <c r="I569" s="451">
        <f>I570</f>
        <v>1.89</v>
      </c>
      <c r="J569" s="451">
        <v>1.89</v>
      </c>
      <c r="K569" s="451">
        <f t="shared" ref="K569:L569" si="102">K570</f>
        <v>1.89</v>
      </c>
      <c r="L569" s="451">
        <f t="shared" si="102"/>
        <v>0</v>
      </c>
      <c r="M569" s="384">
        <f t="shared" si="96"/>
        <v>0.75600000000000001</v>
      </c>
      <c r="N569" s="384">
        <f t="shared" si="97"/>
        <v>0.75600000000000001</v>
      </c>
      <c r="O569" s="468"/>
      <c r="P569" s="452"/>
    </row>
    <row r="570" spans="1:18" s="399" customFormat="1" ht="45" x14ac:dyDescent="0.2">
      <c r="A570" s="73">
        <v>1</v>
      </c>
      <c r="B570" s="159" t="s">
        <v>197</v>
      </c>
      <c r="C570" s="432">
        <v>48</v>
      </c>
      <c r="D570" s="432">
        <v>2</v>
      </c>
      <c r="E570" s="432" t="s">
        <v>46</v>
      </c>
      <c r="F570" s="449">
        <v>4</v>
      </c>
      <c r="G570" s="432">
        <v>10</v>
      </c>
      <c r="H570" s="160" t="s">
        <v>194</v>
      </c>
      <c r="I570" s="382">
        <v>1.89</v>
      </c>
      <c r="J570" s="383">
        <v>1.89</v>
      </c>
      <c r="K570" s="383">
        <v>1.89</v>
      </c>
      <c r="L570" s="383"/>
      <c r="M570" s="385">
        <f t="shared" si="96"/>
        <v>0.75600000000000001</v>
      </c>
      <c r="N570" s="385">
        <f t="shared" si="97"/>
        <v>0.75600000000000001</v>
      </c>
      <c r="O570" s="386"/>
      <c r="P570" s="85"/>
    </row>
    <row r="571" spans="1:18" s="399" customFormat="1" ht="16.899999999999999" customHeight="1" x14ac:dyDescent="0.2">
      <c r="A571" s="403" t="s">
        <v>61</v>
      </c>
      <c r="B571" s="146" t="s">
        <v>198</v>
      </c>
      <c r="C571" s="446"/>
      <c r="D571" s="446"/>
      <c r="E571" s="446"/>
      <c r="F571" s="453"/>
      <c r="G571" s="446"/>
      <c r="H571" s="162"/>
      <c r="I571" s="384">
        <f>SUM(I572:I581)</f>
        <v>13.314900000000002</v>
      </c>
      <c r="J571" s="384">
        <v>9.777000000000001</v>
      </c>
      <c r="K571" s="384">
        <f t="shared" ref="K571:L571" si="103">SUM(K572:K581)</f>
        <v>0</v>
      </c>
      <c r="L571" s="384">
        <f t="shared" si="103"/>
        <v>9.777000000000001</v>
      </c>
      <c r="M571" s="384">
        <f t="shared" si="96"/>
        <v>3.9108000000000005</v>
      </c>
      <c r="N571" s="385">
        <f t="shared" si="97"/>
        <v>0</v>
      </c>
      <c r="O571" s="447">
        <f t="shared" si="97"/>
        <v>3.9108000000000005</v>
      </c>
      <c r="P571" s="448"/>
      <c r="R571" s="454"/>
    </row>
    <row r="572" spans="1:18" s="399" customFormat="1" ht="16.899999999999999" customHeight="1" x14ac:dyDescent="0.2">
      <c r="A572" s="115">
        <v>1</v>
      </c>
      <c r="B572" s="164" t="s">
        <v>182</v>
      </c>
      <c r="C572" s="432">
        <v>45</v>
      </c>
      <c r="D572" s="432">
        <v>2</v>
      </c>
      <c r="E572" s="432" t="s">
        <v>46</v>
      </c>
      <c r="F572" s="449">
        <v>2</v>
      </c>
      <c r="G572" s="432">
        <v>101</v>
      </c>
      <c r="H572" s="762" t="s">
        <v>194</v>
      </c>
      <c r="I572" s="382">
        <v>1.0246999999999999</v>
      </c>
      <c r="J572" s="433">
        <v>1.0246999999999999</v>
      </c>
      <c r="K572" s="433"/>
      <c r="L572" s="433">
        <v>1.0246999999999999</v>
      </c>
      <c r="M572" s="385">
        <f t="shared" si="96"/>
        <v>0.40988000000000002</v>
      </c>
      <c r="N572" s="385"/>
      <c r="O572" s="447">
        <f t="shared" ref="O572:O582" si="104">L572*0.4</f>
        <v>0.40988000000000002</v>
      </c>
      <c r="P572" s="115"/>
    </row>
    <row r="573" spans="1:18" s="399" customFormat="1" ht="16.899999999999999" customHeight="1" x14ac:dyDescent="0.2">
      <c r="A573" s="115">
        <v>2</v>
      </c>
      <c r="B573" s="164" t="s">
        <v>182</v>
      </c>
      <c r="C573" s="432">
        <v>45</v>
      </c>
      <c r="D573" s="432">
        <v>6</v>
      </c>
      <c r="E573" s="432" t="s">
        <v>49</v>
      </c>
      <c r="F573" s="449">
        <v>2</v>
      </c>
      <c r="G573" s="432">
        <v>102</v>
      </c>
      <c r="H573" s="760"/>
      <c r="I573" s="382">
        <v>5.2751999999999999</v>
      </c>
      <c r="J573" s="433">
        <v>4.1761999999999997</v>
      </c>
      <c r="K573" s="433"/>
      <c r="L573" s="433">
        <v>4.1761999999999997</v>
      </c>
      <c r="M573" s="385">
        <f t="shared" si="96"/>
        <v>1.67048</v>
      </c>
      <c r="N573" s="385"/>
      <c r="O573" s="447">
        <f t="shared" si="104"/>
        <v>1.67048</v>
      </c>
      <c r="P573" s="455"/>
    </row>
    <row r="574" spans="1:18" s="399" customFormat="1" ht="16.899999999999999" customHeight="1" x14ac:dyDescent="0.2">
      <c r="A574" s="115">
        <v>3</v>
      </c>
      <c r="B574" s="763" t="s">
        <v>183</v>
      </c>
      <c r="C574" s="432">
        <v>44</v>
      </c>
      <c r="D574" s="432">
        <v>5</v>
      </c>
      <c r="E574" s="432" t="s">
        <v>46</v>
      </c>
      <c r="F574" s="449">
        <v>6</v>
      </c>
      <c r="G574" s="432">
        <v>90</v>
      </c>
      <c r="H574" s="760"/>
      <c r="I574" s="382">
        <v>0.85089999999999999</v>
      </c>
      <c r="J574" s="433">
        <v>0.85089999999999999</v>
      </c>
      <c r="K574" s="433"/>
      <c r="L574" s="433">
        <v>0.85089999999999999</v>
      </c>
      <c r="M574" s="385">
        <f t="shared" si="96"/>
        <v>0.34036</v>
      </c>
      <c r="N574" s="385"/>
      <c r="O574" s="447">
        <f t="shared" si="104"/>
        <v>0.34036</v>
      </c>
      <c r="P574" s="115"/>
    </row>
    <row r="575" spans="1:18" s="399" customFormat="1" ht="16.899999999999999" customHeight="1" x14ac:dyDescent="0.2">
      <c r="A575" s="115">
        <v>4</v>
      </c>
      <c r="B575" s="764"/>
      <c r="C575" s="432">
        <v>45</v>
      </c>
      <c r="D575" s="432">
        <v>6</v>
      </c>
      <c r="E575" s="432" t="s">
        <v>46</v>
      </c>
      <c r="F575" s="449">
        <v>6</v>
      </c>
      <c r="G575" s="432">
        <v>89</v>
      </c>
      <c r="H575" s="760"/>
      <c r="I575" s="382">
        <v>0.95589999999999997</v>
      </c>
      <c r="J575" s="433">
        <v>0.1704</v>
      </c>
      <c r="K575" s="433"/>
      <c r="L575" s="433">
        <v>0.1704</v>
      </c>
      <c r="M575" s="385">
        <f t="shared" si="96"/>
        <v>6.8159999999999998E-2</v>
      </c>
      <c r="N575" s="385"/>
      <c r="O575" s="447">
        <f t="shared" si="104"/>
        <v>6.8159999999999998E-2</v>
      </c>
      <c r="P575" s="115"/>
    </row>
    <row r="576" spans="1:18" s="399" customFormat="1" ht="16.899999999999999" customHeight="1" x14ac:dyDescent="0.2">
      <c r="A576" s="115">
        <v>5</v>
      </c>
      <c r="B576" s="164" t="s">
        <v>184</v>
      </c>
      <c r="C576" s="432">
        <v>44</v>
      </c>
      <c r="D576" s="432">
        <v>7</v>
      </c>
      <c r="E576" s="432" t="s">
        <v>49</v>
      </c>
      <c r="F576" s="449">
        <v>6</v>
      </c>
      <c r="G576" s="432">
        <v>96</v>
      </c>
      <c r="H576" s="760"/>
      <c r="I576" s="382">
        <v>1.9890000000000001</v>
      </c>
      <c r="J576" s="433">
        <v>1.6338000000000001</v>
      </c>
      <c r="K576" s="433"/>
      <c r="L576" s="433">
        <v>1.6338000000000001</v>
      </c>
      <c r="M576" s="385">
        <f t="shared" si="96"/>
        <v>0.6535200000000001</v>
      </c>
      <c r="N576" s="385"/>
      <c r="O576" s="447">
        <f t="shared" si="104"/>
        <v>0.6535200000000001</v>
      </c>
      <c r="P576" s="115"/>
    </row>
    <row r="577" spans="1:16" s="399" customFormat="1" ht="16.899999999999999" customHeight="1" x14ac:dyDescent="0.2">
      <c r="A577" s="115">
        <v>6</v>
      </c>
      <c r="B577" s="164" t="s">
        <v>185</v>
      </c>
      <c r="C577" s="432">
        <v>45</v>
      </c>
      <c r="D577" s="432">
        <v>6</v>
      </c>
      <c r="E577" s="432" t="s">
        <v>47</v>
      </c>
      <c r="F577" s="449">
        <v>6</v>
      </c>
      <c r="G577" s="432">
        <v>91</v>
      </c>
      <c r="H577" s="760"/>
      <c r="I577" s="382">
        <v>0.88639999999999997</v>
      </c>
      <c r="J577" s="433">
        <v>0.88639999999999997</v>
      </c>
      <c r="K577" s="433"/>
      <c r="L577" s="433">
        <v>0.88639999999999997</v>
      </c>
      <c r="M577" s="385">
        <f t="shared" si="96"/>
        <v>0.35455999999999999</v>
      </c>
      <c r="N577" s="385"/>
      <c r="O577" s="447">
        <f t="shared" si="104"/>
        <v>0.35455999999999999</v>
      </c>
      <c r="P577" s="115"/>
    </row>
    <row r="578" spans="1:16" s="399" customFormat="1" ht="16.899999999999999" customHeight="1" x14ac:dyDescent="0.2">
      <c r="A578" s="115">
        <v>7</v>
      </c>
      <c r="B578" s="164" t="s">
        <v>186</v>
      </c>
      <c r="C578" s="432">
        <v>44</v>
      </c>
      <c r="D578" s="432">
        <v>1</v>
      </c>
      <c r="E578" s="432" t="s">
        <v>49</v>
      </c>
      <c r="F578" s="449">
        <v>2</v>
      </c>
      <c r="G578" s="432">
        <v>96</v>
      </c>
      <c r="H578" s="760"/>
      <c r="I578" s="382">
        <v>0.59670000000000001</v>
      </c>
      <c r="J578" s="433"/>
      <c r="K578" s="433"/>
      <c r="L578" s="433"/>
      <c r="M578" s="385"/>
      <c r="N578" s="385"/>
      <c r="O578" s="447"/>
      <c r="P578" s="115"/>
    </row>
    <row r="579" spans="1:16" s="399" customFormat="1" ht="16.899999999999999" customHeight="1" x14ac:dyDescent="0.2">
      <c r="A579" s="115">
        <v>8</v>
      </c>
      <c r="B579" s="164" t="s">
        <v>187</v>
      </c>
      <c r="C579" s="432">
        <v>44</v>
      </c>
      <c r="D579" s="432">
        <v>1</v>
      </c>
      <c r="E579" s="432" t="s">
        <v>47</v>
      </c>
      <c r="F579" s="449">
        <v>1</v>
      </c>
      <c r="G579" s="432">
        <v>6</v>
      </c>
      <c r="H579" s="760"/>
      <c r="I579" s="382">
        <v>0.70150000000000001</v>
      </c>
      <c r="J579" s="433"/>
      <c r="K579" s="433"/>
      <c r="L579" s="433"/>
      <c r="M579" s="385"/>
      <c r="N579" s="385"/>
      <c r="O579" s="447"/>
      <c r="P579" s="115"/>
    </row>
    <row r="580" spans="1:16" s="399" customFormat="1" ht="16.899999999999999" customHeight="1" x14ac:dyDescent="0.2">
      <c r="A580" s="115">
        <v>9</v>
      </c>
      <c r="B580" s="763" t="s">
        <v>188</v>
      </c>
      <c r="C580" s="432">
        <v>44</v>
      </c>
      <c r="D580" s="432">
        <v>7</v>
      </c>
      <c r="E580" s="432" t="s">
        <v>46</v>
      </c>
      <c r="F580" s="449">
        <v>6</v>
      </c>
      <c r="G580" s="432">
        <v>97</v>
      </c>
      <c r="H580" s="760"/>
      <c r="I580" s="382">
        <v>0.499</v>
      </c>
      <c r="J580" s="433">
        <v>0.499</v>
      </c>
      <c r="K580" s="433"/>
      <c r="L580" s="433">
        <v>0.499</v>
      </c>
      <c r="M580" s="385">
        <f t="shared" si="96"/>
        <v>0.1996</v>
      </c>
      <c r="N580" s="385"/>
      <c r="O580" s="447">
        <f t="shared" si="104"/>
        <v>0.1996</v>
      </c>
      <c r="P580" s="115"/>
    </row>
    <row r="581" spans="1:16" s="399" customFormat="1" ht="16.899999999999999" customHeight="1" x14ac:dyDescent="0.2">
      <c r="A581" s="115">
        <v>10</v>
      </c>
      <c r="B581" s="765"/>
      <c r="C581" s="432">
        <v>44</v>
      </c>
      <c r="D581" s="432">
        <v>7</v>
      </c>
      <c r="E581" s="432" t="s">
        <v>47</v>
      </c>
      <c r="F581" s="449">
        <v>6</v>
      </c>
      <c r="G581" s="432">
        <v>100</v>
      </c>
      <c r="H581" s="761"/>
      <c r="I581" s="382">
        <v>0.53559999999999997</v>
      </c>
      <c r="J581" s="433">
        <v>0.53559999999999997</v>
      </c>
      <c r="K581" s="433"/>
      <c r="L581" s="433">
        <v>0.53559999999999997</v>
      </c>
      <c r="M581" s="385">
        <f t="shared" si="96"/>
        <v>0.21423999999999999</v>
      </c>
      <c r="N581" s="456"/>
      <c r="O581" s="447">
        <f t="shared" si="104"/>
        <v>0.21423999999999999</v>
      </c>
      <c r="P581" s="115"/>
    </row>
    <row r="582" spans="1:16" s="399" customFormat="1" ht="16.899999999999999" customHeight="1" x14ac:dyDescent="0.2">
      <c r="B582" s="764"/>
      <c r="C582" s="457">
        <v>45</v>
      </c>
      <c r="D582" s="457">
        <v>6</v>
      </c>
      <c r="E582" s="457" t="s">
        <v>49</v>
      </c>
      <c r="F582" s="458">
        <v>6</v>
      </c>
      <c r="G582" s="457">
        <v>98</v>
      </c>
      <c r="H582" s="162"/>
      <c r="I582" s="459">
        <v>2.7921</v>
      </c>
      <c r="J582" s="460">
        <f t="shared" ref="J582" si="105">I582-P582</f>
        <v>2.4653</v>
      </c>
      <c r="K582" s="460"/>
      <c r="L582" s="460"/>
      <c r="M582" s="385">
        <f t="shared" si="96"/>
        <v>2.7921</v>
      </c>
      <c r="N582" s="461">
        <v>2.7921</v>
      </c>
      <c r="O582" s="462">
        <f t="shared" si="104"/>
        <v>0</v>
      </c>
      <c r="P582" s="404">
        <v>0.32679999999999998</v>
      </c>
    </row>
    <row r="583" spans="1:16" s="172" customFormat="1" ht="16.899999999999999" customHeight="1" x14ac:dyDescent="0.2">
      <c r="B583" s="471" t="s">
        <v>189</v>
      </c>
      <c r="I583" s="463">
        <f>I551+I517+I484+I389+I285+I223+I156+I80+I10+I526</f>
        <v>4576.3038300000007</v>
      </c>
      <c r="J583" s="463">
        <f t="shared" ref="J583:O583" si="106">J551+J517+J484+J389+J285+J223+J156+J80+J10+J526</f>
        <v>3835.6940300000001</v>
      </c>
      <c r="K583" s="463">
        <f t="shared" si="106"/>
        <v>3799.6714300000003</v>
      </c>
      <c r="L583" s="463">
        <f t="shared" si="106"/>
        <v>36.022599999999997</v>
      </c>
      <c r="M583" s="463">
        <f t="shared" si="106"/>
        <v>1534.2776120000003</v>
      </c>
      <c r="N583" s="463">
        <f t="shared" si="106"/>
        <v>1519.8685720000003</v>
      </c>
      <c r="O583" s="463">
        <f t="shared" si="106"/>
        <v>14.409040000000001</v>
      </c>
    </row>
    <row r="584" spans="1:16" s="435" customFormat="1" x14ac:dyDescent="0.2">
      <c r="I584" s="466" t="e">
        <f>#REF!-DS!I583</f>
        <v>#REF!</v>
      </c>
      <c r="J584" s="466" t="e">
        <f>#REF!-DS!J583</f>
        <v>#REF!</v>
      </c>
      <c r="K584" s="466" t="e">
        <f>#REF!-DS!K583</f>
        <v>#REF!</v>
      </c>
      <c r="L584" s="466" t="e">
        <f>#REF!-DS!L583</f>
        <v>#REF!</v>
      </c>
      <c r="M584" s="466" t="e">
        <f>#REF!-DS!M583</f>
        <v>#REF!</v>
      </c>
      <c r="N584" s="466" t="e">
        <f>#REF!-DS!N583</f>
        <v>#REF!</v>
      </c>
      <c r="O584" s="466" t="e">
        <f>#REF!-DS!O583</f>
        <v>#REF!</v>
      </c>
    </row>
    <row r="585" spans="1:16" s="435" customFormat="1" x14ac:dyDescent="0.2">
      <c r="I585" s="466"/>
      <c r="J585" s="466"/>
      <c r="K585" s="466"/>
      <c r="L585" s="766" t="s">
        <v>71</v>
      </c>
      <c r="M585" s="766"/>
      <c r="N585" s="766"/>
      <c r="O585" s="766"/>
      <c r="P585" s="766"/>
    </row>
    <row r="586" spans="1:16" s="435" customFormat="1" x14ac:dyDescent="0.2">
      <c r="I586" s="466"/>
      <c r="J586" s="466"/>
      <c r="K586" s="466"/>
      <c r="L586" s="756" t="s">
        <v>43</v>
      </c>
      <c r="M586" s="756"/>
      <c r="N586" s="756"/>
      <c r="O586" s="756"/>
      <c r="P586" s="756"/>
    </row>
  </sheetData>
  <mergeCells count="137">
    <mergeCell ref="L586:P586"/>
    <mergeCell ref="B557:B568"/>
    <mergeCell ref="H557:H568"/>
    <mergeCell ref="H572:H581"/>
    <mergeCell ref="B574:B575"/>
    <mergeCell ref="B580:B582"/>
    <mergeCell ref="L585:P585"/>
    <mergeCell ref="B538:B540"/>
    <mergeCell ref="H538:H540"/>
    <mergeCell ref="B542:B548"/>
    <mergeCell ref="H542:H548"/>
    <mergeCell ref="B554:B555"/>
    <mergeCell ref="H554:H555"/>
    <mergeCell ref="B514:B516"/>
    <mergeCell ref="H514:H516"/>
    <mergeCell ref="B519:B521"/>
    <mergeCell ref="H519:H521"/>
    <mergeCell ref="B532:D532"/>
    <mergeCell ref="B533:B536"/>
    <mergeCell ref="H533:H536"/>
    <mergeCell ref="H468:H474"/>
    <mergeCell ref="H476:H480"/>
    <mergeCell ref="B482:B483"/>
    <mergeCell ref="B486:B496"/>
    <mergeCell ref="H486:H496"/>
    <mergeCell ref="B498:B512"/>
    <mergeCell ref="H498:H501"/>
    <mergeCell ref="H502:H512"/>
    <mergeCell ref="F503:F504"/>
    <mergeCell ref="G503:G504"/>
    <mergeCell ref="B427:B438"/>
    <mergeCell ref="H427:H438"/>
    <mergeCell ref="B440:B460"/>
    <mergeCell ref="H440:H446"/>
    <mergeCell ref="H447:H460"/>
    <mergeCell ref="B462:B466"/>
    <mergeCell ref="H462:H466"/>
    <mergeCell ref="B392:B425"/>
    <mergeCell ref="H392:H394"/>
    <mergeCell ref="H395:H400"/>
    <mergeCell ref="H401:H403"/>
    <mergeCell ref="H404:H412"/>
    <mergeCell ref="P404:P415"/>
    <mergeCell ref="H413:H414"/>
    <mergeCell ref="H416:H425"/>
    <mergeCell ref="P416:P425"/>
    <mergeCell ref="B348:D348"/>
    <mergeCell ref="B349:B371"/>
    <mergeCell ref="H350:H351"/>
    <mergeCell ref="H352:H371"/>
    <mergeCell ref="B372:D372"/>
    <mergeCell ref="B373:B386"/>
    <mergeCell ref="H373:H378"/>
    <mergeCell ref="H379:H381"/>
    <mergeCell ref="H382:H386"/>
    <mergeCell ref="B288:B297"/>
    <mergeCell ref="H288:H294"/>
    <mergeCell ref="H295:H297"/>
    <mergeCell ref="B298:D298"/>
    <mergeCell ref="B299:B347"/>
    <mergeCell ref="H299:H309"/>
    <mergeCell ref="H310:H327"/>
    <mergeCell ref="H328:H334"/>
    <mergeCell ref="H335:H347"/>
    <mergeCell ref="B270:B278"/>
    <mergeCell ref="H270:H274"/>
    <mergeCell ref="H276:H278"/>
    <mergeCell ref="A282:A283"/>
    <mergeCell ref="B282:B283"/>
    <mergeCell ref="B287:D287"/>
    <mergeCell ref="B252:B264"/>
    <mergeCell ref="H252:H258"/>
    <mergeCell ref="H259:H260"/>
    <mergeCell ref="H261:H264"/>
    <mergeCell ref="B266:B268"/>
    <mergeCell ref="H266:H268"/>
    <mergeCell ref="H218:H222"/>
    <mergeCell ref="B226:B235"/>
    <mergeCell ref="H226:H235"/>
    <mergeCell ref="B237:B250"/>
    <mergeCell ref="H237:H244"/>
    <mergeCell ref="H245:H250"/>
    <mergeCell ref="B201:D201"/>
    <mergeCell ref="B202:B212"/>
    <mergeCell ref="H202:H213"/>
    <mergeCell ref="B214:D214"/>
    <mergeCell ref="B215:B216"/>
    <mergeCell ref="H215:H216"/>
    <mergeCell ref="B159:B177"/>
    <mergeCell ref="H159:H170"/>
    <mergeCell ref="H171:H177"/>
    <mergeCell ref="B179:B191"/>
    <mergeCell ref="H179:H187"/>
    <mergeCell ref="H188:H200"/>
    <mergeCell ref="B192:B199"/>
    <mergeCell ref="B117:D117"/>
    <mergeCell ref="B118:B139"/>
    <mergeCell ref="H118:H132"/>
    <mergeCell ref="H133:H139"/>
    <mergeCell ref="B140:D140"/>
    <mergeCell ref="B141:B146"/>
    <mergeCell ref="H141:H155"/>
    <mergeCell ref="B147:B155"/>
    <mergeCell ref="B89:D89"/>
    <mergeCell ref="B90:B93"/>
    <mergeCell ref="H90:H95"/>
    <mergeCell ref="B94:B95"/>
    <mergeCell ref="B96:D96"/>
    <mergeCell ref="B97:B112"/>
    <mergeCell ref="H97:H109"/>
    <mergeCell ref="H110:H116"/>
    <mergeCell ref="B113:B116"/>
    <mergeCell ref="H52:H62"/>
    <mergeCell ref="B53:B62"/>
    <mergeCell ref="H63:H79"/>
    <mergeCell ref="B64:B79"/>
    <mergeCell ref="B81:D81"/>
    <mergeCell ref="B82:B88"/>
    <mergeCell ref="H82:H88"/>
    <mergeCell ref="I7:I8"/>
    <mergeCell ref="J7:L7"/>
    <mergeCell ref="M7:O7"/>
    <mergeCell ref="P7:P8"/>
    <mergeCell ref="B12:B51"/>
    <mergeCell ref="H12:H23"/>
    <mergeCell ref="H25:H49"/>
    <mergeCell ref="H50:H51"/>
    <mergeCell ref="A1:P1"/>
    <mergeCell ref="A2:P2"/>
    <mergeCell ref="A3:P3"/>
    <mergeCell ref="A4:R4"/>
    <mergeCell ref="O6:P6"/>
    <mergeCell ref="A7:A8"/>
    <mergeCell ref="B7:B8"/>
    <mergeCell ref="C7:E7"/>
    <mergeCell ref="F7:G7"/>
    <mergeCell ref="H7:H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7"/>
  <sheetViews>
    <sheetView workbookViewId="0">
      <selection activeCell="R8" sqref="R8"/>
    </sheetView>
  </sheetViews>
  <sheetFormatPr defaultColWidth="9" defaultRowHeight="15" x14ac:dyDescent="0.25"/>
  <cols>
    <col min="1" max="1" width="2.875" style="45" customWidth="1"/>
    <col min="2" max="2" width="25" style="45" customWidth="1"/>
    <col min="3" max="3" width="6.75" style="45" customWidth="1"/>
    <col min="4" max="4" width="7.75" style="45" customWidth="1"/>
    <col min="5" max="5" width="6.25" style="45" customWidth="1"/>
    <col min="6" max="6" width="5.25" style="45" customWidth="1"/>
    <col min="7" max="7" width="6.25" style="45" customWidth="1"/>
    <col min="8" max="8" width="15" style="45" customWidth="1"/>
    <col min="9" max="14" width="10.75" style="582" customWidth="1"/>
    <col min="15" max="15" width="10.75" style="391" customWidth="1"/>
    <col min="16" max="16" width="9.75" style="45" bestFit="1" customWidth="1"/>
    <col min="17" max="17" width="10" style="45" bestFit="1" customWidth="1"/>
    <col min="18" max="18" width="9.125" style="45" bestFit="1" customWidth="1"/>
    <col min="19" max="16384" width="9" style="45"/>
  </cols>
  <sheetData>
    <row r="1" spans="1:18" x14ac:dyDescent="0.25">
      <c r="A1" s="682" t="s">
        <v>199</v>
      </c>
      <c r="B1" s="682"/>
      <c r="C1" s="682"/>
      <c r="D1" s="682"/>
      <c r="E1" s="682"/>
      <c r="F1" s="682"/>
      <c r="G1" s="682"/>
      <c r="H1" s="682"/>
      <c r="I1" s="682"/>
      <c r="J1" s="682"/>
      <c r="K1" s="682"/>
      <c r="L1" s="682"/>
      <c r="M1" s="682"/>
      <c r="N1" s="682"/>
      <c r="O1" s="682"/>
      <c r="P1" s="682"/>
      <c r="Q1" s="172"/>
      <c r="R1" s="172"/>
    </row>
    <row r="2" spans="1:18" ht="37.5" customHeight="1" x14ac:dyDescent="0.25">
      <c r="A2" s="683" t="s">
        <v>216</v>
      </c>
      <c r="B2" s="683"/>
      <c r="C2" s="683"/>
      <c r="D2" s="683"/>
      <c r="E2" s="683"/>
      <c r="F2" s="683"/>
      <c r="G2" s="683"/>
      <c r="H2" s="683"/>
      <c r="I2" s="683"/>
      <c r="J2" s="683"/>
      <c r="K2" s="683"/>
      <c r="L2" s="683"/>
      <c r="M2" s="683"/>
      <c r="N2" s="683"/>
      <c r="O2" s="683"/>
      <c r="P2" s="683"/>
      <c r="Q2" s="172"/>
      <c r="R2" s="172"/>
    </row>
    <row r="3" spans="1:18" x14ac:dyDescent="0.25">
      <c r="A3" s="684" t="s">
        <v>200</v>
      </c>
      <c r="B3" s="684"/>
      <c r="C3" s="684"/>
      <c r="D3" s="684"/>
      <c r="E3" s="684"/>
      <c r="F3" s="684"/>
      <c r="G3" s="684"/>
      <c r="H3" s="684"/>
      <c r="I3" s="684"/>
      <c r="J3" s="684"/>
      <c r="K3" s="684"/>
      <c r="L3" s="684"/>
      <c r="M3" s="684"/>
      <c r="N3" s="684"/>
      <c r="O3" s="684"/>
      <c r="P3" s="684"/>
      <c r="Q3" s="173"/>
      <c r="R3" s="173"/>
    </row>
    <row r="4" spans="1:18" x14ac:dyDescent="0.25">
      <c r="A4" s="684"/>
      <c r="B4" s="684"/>
      <c r="C4" s="684"/>
      <c r="D4" s="684"/>
      <c r="E4" s="684"/>
      <c r="F4" s="684"/>
      <c r="G4" s="684"/>
      <c r="H4" s="684"/>
      <c r="I4" s="684"/>
      <c r="J4" s="684"/>
      <c r="K4" s="684"/>
      <c r="L4" s="684"/>
      <c r="M4" s="684"/>
      <c r="N4" s="684"/>
      <c r="O4" s="684"/>
      <c r="P4" s="684"/>
      <c r="Q4" s="684"/>
      <c r="R4" s="684"/>
    </row>
    <row r="5" spans="1:18" x14ac:dyDescent="0.25">
      <c r="A5" s="174"/>
      <c r="B5" s="174"/>
      <c r="C5" s="174"/>
      <c r="D5" s="174"/>
      <c r="E5" s="174"/>
      <c r="F5" s="174"/>
      <c r="G5" s="174"/>
      <c r="H5" s="174"/>
      <c r="I5" s="473"/>
      <c r="J5" s="473"/>
      <c r="K5" s="473"/>
      <c r="L5" s="473"/>
      <c r="M5" s="473"/>
      <c r="N5" s="473"/>
      <c r="O5" s="280"/>
      <c r="P5" s="174"/>
      <c r="Q5" s="174"/>
      <c r="R5" s="174"/>
    </row>
    <row r="6" spans="1:18" s="175" customFormat="1" x14ac:dyDescent="0.25">
      <c r="I6" s="474"/>
      <c r="J6" s="474"/>
      <c r="K6" s="474"/>
      <c r="L6" s="474"/>
      <c r="M6" s="474"/>
      <c r="N6" s="474"/>
      <c r="O6" s="685" t="s">
        <v>215</v>
      </c>
      <c r="P6" s="685"/>
    </row>
    <row r="7" spans="1:18" ht="27.75" customHeight="1" x14ac:dyDescent="0.25">
      <c r="A7" s="686" t="s">
        <v>0</v>
      </c>
      <c r="B7" s="678" t="s">
        <v>14</v>
      </c>
      <c r="C7" s="678" t="s">
        <v>1</v>
      </c>
      <c r="D7" s="678"/>
      <c r="E7" s="678"/>
      <c r="F7" s="678" t="s">
        <v>2</v>
      </c>
      <c r="G7" s="678"/>
      <c r="H7" s="688" t="s">
        <v>3</v>
      </c>
      <c r="I7" s="775" t="s">
        <v>201</v>
      </c>
      <c r="J7" s="777" t="s">
        <v>202</v>
      </c>
      <c r="K7" s="778"/>
      <c r="L7" s="779"/>
      <c r="M7" s="675" t="s">
        <v>203</v>
      </c>
      <c r="N7" s="676"/>
      <c r="O7" s="677"/>
      <c r="P7" s="678" t="s">
        <v>4</v>
      </c>
    </row>
    <row r="8" spans="1:18" ht="42.75" x14ac:dyDescent="0.25">
      <c r="A8" s="687"/>
      <c r="B8" s="678"/>
      <c r="C8" s="46" t="s">
        <v>19</v>
      </c>
      <c r="D8" s="46" t="s">
        <v>6</v>
      </c>
      <c r="E8" s="46" t="s">
        <v>5</v>
      </c>
      <c r="F8" s="46" t="s">
        <v>7</v>
      </c>
      <c r="G8" s="46" t="s">
        <v>8</v>
      </c>
      <c r="H8" s="688"/>
      <c r="I8" s="776"/>
      <c r="J8" s="475" t="s">
        <v>204</v>
      </c>
      <c r="K8" s="476" t="s">
        <v>181</v>
      </c>
      <c r="L8" s="476" t="s">
        <v>62</v>
      </c>
      <c r="M8" s="475" t="s">
        <v>204</v>
      </c>
      <c r="N8" s="476" t="s">
        <v>181</v>
      </c>
      <c r="O8" s="283" t="s">
        <v>62</v>
      </c>
      <c r="P8" s="678"/>
    </row>
    <row r="9" spans="1:18" x14ac:dyDescent="0.25">
      <c r="A9" s="31">
        <v>1</v>
      </c>
      <c r="B9" s="3">
        <v>2</v>
      </c>
      <c r="C9" s="31">
        <v>3</v>
      </c>
      <c r="D9" s="3">
        <v>4</v>
      </c>
      <c r="E9" s="31">
        <v>5</v>
      </c>
      <c r="F9" s="3">
        <v>6</v>
      </c>
      <c r="G9" s="31">
        <v>7</v>
      </c>
      <c r="H9" s="3">
        <v>8</v>
      </c>
      <c r="I9" s="477">
        <v>9</v>
      </c>
      <c r="J9" s="477" t="s">
        <v>205</v>
      </c>
      <c r="K9" s="478">
        <v>11</v>
      </c>
      <c r="L9" s="477">
        <v>12</v>
      </c>
      <c r="M9" s="477" t="s">
        <v>206</v>
      </c>
      <c r="N9" s="477" t="s">
        <v>208</v>
      </c>
      <c r="O9" s="284" t="s">
        <v>207</v>
      </c>
      <c r="P9" s="31">
        <v>16</v>
      </c>
    </row>
    <row r="10" spans="1:18" s="210" customFormat="1" ht="16.899999999999999" customHeight="1" x14ac:dyDescent="0.25">
      <c r="A10" s="206"/>
      <c r="B10" s="207" t="s">
        <v>217</v>
      </c>
      <c r="C10" s="208"/>
      <c r="D10" s="208"/>
      <c r="E10" s="208"/>
      <c r="F10" s="208"/>
      <c r="G10" s="208"/>
      <c r="H10" s="209"/>
      <c r="I10" s="479">
        <f t="shared" ref="I10:L10" si="0">I11+I52+I63</f>
        <v>1770.8052000000002</v>
      </c>
      <c r="J10" s="479">
        <f>J11+J52+J63</f>
        <v>1621.1729000000005</v>
      </c>
      <c r="K10" s="479">
        <f>K11+K52+K63</f>
        <v>1621.1729000000005</v>
      </c>
      <c r="L10" s="479">
        <f t="shared" si="0"/>
        <v>0</v>
      </c>
      <c r="M10" s="479">
        <f>N10+O10</f>
        <v>648.46916000000022</v>
      </c>
      <c r="N10" s="479">
        <f>K10*0.4</f>
        <v>648.46916000000022</v>
      </c>
      <c r="O10" s="286">
        <f>L10*0.4</f>
        <v>0</v>
      </c>
      <c r="P10" s="209"/>
    </row>
    <row r="11" spans="1:18" ht="16.899999999999999" customHeight="1" x14ac:dyDescent="0.25">
      <c r="A11" s="48" t="s">
        <v>25</v>
      </c>
      <c r="B11" s="49" t="s">
        <v>79</v>
      </c>
      <c r="C11" s="50"/>
      <c r="D11" s="50"/>
      <c r="E11" s="50"/>
      <c r="F11" s="50"/>
      <c r="G11" s="50"/>
      <c r="H11" s="51"/>
      <c r="I11" s="480">
        <f>SUM(I12:I51)</f>
        <v>666.15230000000008</v>
      </c>
      <c r="J11" s="480">
        <f t="shared" ref="J11" si="1">SUM(J12:J51)</f>
        <v>575.56370000000015</v>
      </c>
      <c r="K11" s="480">
        <f>SUM(K12:K51)</f>
        <v>575.56370000000015</v>
      </c>
      <c r="L11" s="480"/>
      <c r="M11" s="481">
        <f t="shared" ref="M11:M51" si="2">N11+O11</f>
        <v>230.22548000000006</v>
      </c>
      <c r="N11" s="482">
        <f>K11*0.4</f>
        <v>230.22548000000006</v>
      </c>
      <c r="O11" s="290">
        <f>L11*0.4</f>
        <v>0</v>
      </c>
      <c r="P11" s="50"/>
    </row>
    <row r="12" spans="1:18" ht="16.899999999999999" customHeight="1" x14ac:dyDescent="0.25">
      <c r="A12" s="53">
        <v>1</v>
      </c>
      <c r="B12" s="679" t="s">
        <v>86</v>
      </c>
      <c r="C12" s="8" t="s">
        <v>80</v>
      </c>
      <c r="D12" s="8" t="s">
        <v>12</v>
      </c>
      <c r="E12" s="8">
        <v>4</v>
      </c>
      <c r="F12" s="8">
        <v>5</v>
      </c>
      <c r="G12" s="8">
        <v>45</v>
      </c>
      <c r="H12" s="679" t="s">
        <v>131</v>
      </c>
      <c r="I12" s="483">
        <v>22.3126</v>
      </c>
      <c r="J12" s="483">
        <f>K12+L12</f>
        <v>0</v>
      </c>
      <c r="K12" s="484">
        <v>0</v>
      </c>
      <c r="L12" s="483"/>
      <c r="M12" s="482">
        <f t="shared" si="2"/>
        <v>0</v>
      </c>
      <c r="N12" s="482">
        <f t="shared" ref="N12:O75" si="3">K12*0.4</f>
        <v>0</v>
      </c>
      <c r="O12" s="290">
        <f t="shared" si="3"/>
        <v>0</v>
      </c>
      <c r="P12" s="51"/>
    </row>
    <row r="13" spans="1:18" ht="16.899999999999999" customHeight="1" x14ac:dyDescent="0.25">
      <c r="A13" s="40">
        <v>2</v>
      </c>
      <c r="B13" s="680"/>
      <c r="C13" s="8" t="s">
        <v>80</v>
      </c>
      <c r="D13" s="8" t="s">
        <v>10</v>
      </c>
      <c r="E13" s="8" t="s">
        <v>21</v>
      </c>
      <c r="F13" s="8">
        <v>5</v>
      </c>
      <c r="G13" s="8">
        <v>47</v>
      </c>
      <c r="H13" s="680"/>
      <c r="I13" s="483">
        <v>1.702</v>
      </c>
      <c r="J13" s="483">
        <f>K13+L13</f>
        <v>1.702</v>
      </c>
      <c r="K13" s="484">
        <v>1.702</v>
      </c>
      <c r="L13" s="483"/>
      <c r="M13" s="482">
        <f>N13+O13</f>
        <v>0.68080000000000007</v>
      </c>
      <c r="N13" s="482">
        <f t="shared" si="3"/>
        <v>0.68080000000000007</v>
      </c>
      <c r="O13" s="290">
        <f t="shared" si="3"/>
        <v>0</v>
      </c>
      <c r="P13" s="51"/>
    </row>
    <row r="14" spans="1:18" ht="16.899999999999999" customHeight="1" x14ac:dyDescent="0.25">
      <c r="A14" s="53">
        <v>3</v>
      </c>
      <c r="B14" s="680"/>
      <c r="C14" s="8" t="s">
        <v>81</v>
      </c>
      <c r="D14" s="8" t="s">
        <v>11</v>
      </c>
      <c r="E14" s="8" t="s">
        <v>9</v>
      </c>
      <c r="F14" s="8">
        <v>6</v>
      </c>
      <c r="G14" s="8">
        <v>202</v>
      </c>
      <c r="H14" s="680"/>
      <c r="I14" s="483">
        <v>26.653400000000001</v>
      </c>
      <c r="J14" s="483">
        <f t="shared" ref="J14:J62" si="4">K14+L14</f>
        <v>26.653400000000001</v>
      </c>
      <c r="K14" s="484">
        <v>26.653400000000001</v>
      </c>
      <c r="L14" s="483"/>
      <c r="M14" s="482">
        <f>N14+O14</f>
        <v>10.661360000000002</v>
      </c>
      <c r="N14" s="482">
        <f t="shared" si="3"/>
        <v>10.661360000000002</v>
      </c>
      <c r="O14" s="290">
        <f t="shared" si="3"/>
        <v>0</v>
      </c>
      <c r="P14" s="51"/>
    </row>
    <row r="15" spans="1:18" ht="16.899999999999999" customHeight="1" x14ac:dyDescent="0.25">
      <c r="A15" s="40">
        <v>4</v>
      </c>
      <c r="B15" s="680"/>
      <c r="C15" s="8" t="s">
        <v>81</v>
      </c>
      <c r="D15" s="8" t="s">
        <v>13</v>
      </c>
      <c r="E15" s="8" t="s">
        <v>9</v>
      </c>
      <c r="F15" s="8">
        <v>6</v>
      </c>
      <c r="G15" s="8">
        <v>203</v>
      </c>
      <c r="H15" s="680"/>
      <c r="I15" s="483">
        <v>24.2133</v>
      </c>
      <c r="J15" s="483">
        <f t="shared" si="4"/>
        <v>24.2133</v>
      </c>
      <c r="K15" s="484">
        <v>24.2133</v>
      </c>
      <c r="L15" s="483"/>
      <c r="M15" s="482">
        <f t="shared" si="2"/>
        <v>9.6853200000000008</v>
      </c>
      <c r="N15" s="482">
        <f t="shared" si="3"/>
        <v>9.6853200000000008</v>
      </c>
      <c r="O15" s="290">
        <f t="shared" si="3"/>
        <v>0</v>
      </c>
      <c r="P15" s="51"/>
    </row>
    <row r="16" spans="1:18" ht="16.899999999999999" customHeight="1" x14ac:dyDescent="0.25">
      <c r="A16" s="53">
        <v>5</v>
      </c>
      <c r="B16" s="680"/>
      <c r="C16" s="8" t="s">
        <v>80</v>
      </c>
      <c r="D16" s="8" t="s">
        <v>13</v>
      </c>
      <c r="E16" s="8" t="s">
        <v>9</v>
      </c>
      <c r="F16" s="8">
        <v>6</v>
      </c>
      <c r="G16" s="8">
        <v>206</v>
      </c>
      <c r="H16" s="680"/>
      <c r="I16" s="485">
        <v>21.861699999999999</v>
      </c>
      <c r="J16" s="483">
        <f t="shared" si="4"/>
        <v>19.175699999999999</v>
      </c>
      <c r="K16" s="484">
        <v>19.175699999999999</v>
      </c>
      <c r="L16" s="485"/>
      <c r="M16" s="482">
        <f t="shared" si="2"/>
        <v>7.67028</v>
      </c>
      <c r="N16" s="482">
        <f t="shared" si="3"/>
        <v>7.67028</v>
      </c>
      <c r="O16" s="290">
        <f t="shared" si="3"/>
        <v>0</v>
      </c>
      <c r="P16" s="55"/>
    </row>
    <row r="17" spans="1:16" ht="16.899999999999999" customHeight="1" x14ac:dyDescent="0.25">
      <c r="A17" s="40">
        <v>6</v>
      </c>
      <c r="B17" s="680"/>
      <c r="C17" s="8" t="s">
        <v>80</v>
      </c>
      <c r="D17" s="8" t="s">
        <v>21</v>
      </c>
      <c r="E17" s="8">
        <v>4</v>
      </c>
      <c r="F17" s="8">
        <v>6</v>
      </c>
      <c r="G17" s="8">
        <v>208</v>
      </c>
      <c r="H17" s="680"/>
      <c r="I17" s="485">
        <v>4.8864999999999998</v>
      </c>
      <c r="J17" s="483">
        <f t="shared" si="4"/>
        <v>4.4481000000000002</v>
      </c>
      <c r="K17" s="484">
        <v>4.4481000000000002</v>
      </c>
      <c r="L17" s="485"/>
      <c r="M17" s="482">
        <f t="shared" si="2"/>
        <v>1.7792400000000002</v>
      </c>
      <c r="N17" s="482">
        <f t="shared" si="3"/>
        <v>1.7792400000000002</v>
      </c>
      <c r="O17" s="290">
        <f t="shared" si="3"/>
        <v>0</v>
      </c>
      <c r="P17" s="55"/>
    </row>
    <row r="18" spans="1:16" ht="16.899999999999999" customHeight="1" x14ac:dyDescent="0.25">
      <c r="A18" s="53">
        <v>7</v>
      </c>
      <c r="B18" s="680"/>
      <c r="C18" s="8" t="s">
        <v>81</v>
      </c>
      <c r="D18" s="8" t="s">
        <v>9</v>
      </c>
      <c r="E18" s="8" t="s">
        <v>9</v>
      </c>
      <c r="F18" s="8">
        <v>7</v>
      </c>
      <c r="G18" s="8">
        <v>337</v>
      </c>
      <c r="H18" s="680"/>
      <c r="I18" s="483">
        <v>37.477200000000003</v>
      </c>
      <c r="J18" s="483">
        <f t="shared" si="4"/>
        <v>37.477200000000003</v>
      </c>
      <c r="K18" s="484">
        <v>37.477200000000003</v>
      </c>
      <c r="L18" s="483"/>
      <c r="M18" s="482">
        <f t="shared" si="2"/>
        <v>14.990880000000002</v>
      </c>
      <c r="N18" s="482">
        <f t="shared" si="3"/>
        <v>14.990880000000002</v>
      </c>
      <c r="O18" s="290">
        <f t="shared" si="3"/>
        <v>0</v>
      </c>
      <c r="P18" s="51"/>
    </row>
    <row r="19" spans="1:16" ht="16.899999999999999" customHeight="1" x14ac:dyDescent="0.25">
      <c r="A19" s="40">
        <v>8</v>
      </c>
      <c r="B19" s="680"/>
      <c r="C19" s="8" t="s">
        <v>81</v>
      </c>
      <c r="D19" s="8" t="s">
        <v>9</v>
      </c>
      <c r="E19" s="8" t="s">
        <v>11</v>
      </c>
      <c r="F19" s="8">
        <v>7</v>
      </c>
      <c r="G19" s="8">
        <v>338</v>
      </c>
      <c r="H19" s="680"/>
      <c r="I19" s="483">
        <v>12.896800000000001</v>
      </c>
      <c r="J19" s="483">
        <f t="shared" si="4"/>
        <v>12.896800000000001</v>
      </c>
      <c r="K19" s="484">
        <v>12.896800000000001</v>
      </c>
      <c r="L19" s="483"/>
      <c r="M19" s="482">
        <f t="shared" si="2"/>
        <v>5.1587200000000006</v>
      </c>
      <c r="N19" s="482">
        <f t="shared" si="3"/>
        <v>5.1587200000000006</v>
      </c>
      <c r="O19" s="290">
        <f t="shared" si="3"/>
        <v>0</v>
      </c>
      <c r="P19" s="51"/>
    </row>
    <row r="20" spans="1:16" ht="16.899999999999999" customHeight="1" x14ac:dyDescent="0.25">
      <c r="A20" s="53">
        <v>9</v>
      </c>
      <c r="B20" s="680"/>
      <c r="C20" s="9" t="s">
        <v>81</v>
      </c>
      <c r="D20" s="9" t="s">
        <v>10</v>
      </c>
      <c r="E20" s="9" t="s">
        <v>11</v>
      </c>
      <c r="F20" s="9">
        <v>7</v>
      </c>
      <c r="G20" s="9">
        <v>341</v>
      </c>
      <c r="H20" s="680"/>
      <c r="I20" s="485">
        <v>15.151</v>
      </c>
      <c r="J20" s="483">
        <f t="shared" si="4"/>
        <v>14.2561</v>
      </c>
      <c r="K20" s="484">
        <v>14.2561</v>
      </c>
      <c r="L20" s="485"/>
      <c r="M20" s="482">
        <f t="shared" si="2"/>
        <v>5.7024400000000002</v>
      </c>
      <c r="N20" s="482">
        <f t="shared" si="3"/>
        <v>5.7024400000000002</v>
      </c>
      <c r="O20" s="290">
        <f t="shared" si="3"/>
        <v>0</v>
      </c>
      <c r="P20" s="55"/>
    </row>
    <row r="21" spans="1:16" ht="16.899999999999999" customHeight="1" x14ac:dyDescent="0.25">
      <c r="A21" s="40">
        <v>10</v>
      </c>
      <c r="B21" s="680"/>
      <c r="C21" s="9" t="s">
        <v>81</v>
      </c>
      <c r="D21" s="9" t="s">
        <v>11</v>
      </c>
      <c r="E21" s="9">
        <v>2</v>
      </c>
      <c r="F21" s="9">
        <v>7</v>
      </c>
      <c r="G21" s="9">
        <v>339</v>
      </c>
      <c r="H21" s="680"/>
      <c r="I21" s="485">
        <v>31.1249</v>
      </c>
      <c r="J21" s="483">
        <f t="shared" si="4"/>
        <v>29.822900000000001</v>
      </c>
      <c r="K21" s="484">
        <v>29.822900000000001</v>
      </c>
      <c r="L21" s="485"/>
      <c r="M21" s="482">
        <f t="shared" si="2"/>
        <v>11.929160000000001</v>
      </c>
      <c r="N21" s="482">
        <f t="shared" si="3"/>
        <v>11.929160000000001</v>
      </c>
      <c r="O21" s="290">
        <f t="shared" si="3"/>
        <v>0</v>
      </c>
      <c r="P21" s="55"/>
    </row>
    <row r="22" spans="1:16" ht="16.899999999999999" customHeight="1" x14ac:dyDescent="0.25">
      <c r="A22" s="53">
        <v>11</v>
      </c>
      <c r="B22" s="680"/>
      <c r="C22" s="9" t="s">
        <v>81</v>
      </c>
      <c r="D22" s="9" t="s">
        <v>10</v>
      </c>
      <c r="E22" s="9" t="s">
        <v>9</v>
      </c>
      <c r="F22" s="9">
        <v>7</v>
      </c>
      <c r="G22" s="9">
        <v>340</v>
      </c>
      <c r="H22" s="680"/>
      <c r="I22" s="485">
        <v>14.0128</v>
      </c>
      <c r="J22" s="483">
        <f t="shared" si="4"/>
        <v>13.5144</v>
      </c>
      <c r="K22" s="484">
        <v>13.5144</v>
      </c>
      <c r="L22" s="485"/>
      <c r="M22" s="482">
        <f t="shared" si="2"/>
        <v>5.4057600000000008</v>
      </c>
      <c r="N22" s="482">
        <f t="shared" si="3"/>
        <v>5.4057600000000008</v>
      </c>
      <c r="O22" s="290">
        <f t="shared" si="3"/>
        <v>0</v>
      </c>
      <c r="P22" s="55"/>
    </row>
    <row r="23" spans="1:16" x14ac:dyDescent="0.25">
      <c r="A23" s="40">
        <v>12</v>
      </c>
      <c r="B23" s="680"/>
      <c r="C23" s="8" t="s">
        <v>81</v>
      </c>
      <c r="D23" s="8" t="s">
        <v>12</v>
      </c>
      <c r="E23" s="8" t="s">
        <v>9</v>
      </c>
      <c r="F23" s="8">
        <v>8</v>
      </c>
      <c r="G23" s="8">
        <v>519</v>
      </c>
      <c r="H23" s="681"/>
      <c r="I23" s="483">
        <v>6.4619</v>
      </c>
      <c r="J23" s="483">
        <f t="shared" si="4"/>
        <v>2.4924999999999997</v>
      </c>
      <c r="K23" s="484">
        <v>2.4924999999999997</v>
      </c>
      <c r="L23" s="483"/>
      <c r="M23" s="482">
        <f t="shared" si="2"/>
        <v>0.99699999999999989</v>
      </c>
      <c r="N23" s="482">
        <f t="shared" si="3"/>
        <v>0.99699999999999989</v>
      </c>
      <c r="O23" s="290">
        <f t="shared" si="3"/>
        <v>0</v>
      </c>
      <c r="P23" s="51"/>
    </row>
    <row r="24" spans="1:16" ht="45" x14ac:dyDescent="0.25">
      <c r="A24" s="53">
        <v>13</v>
      </c>
      <c r="B24" s="680"/>
      <c r="C24" s="9" t="s">
        <v>80</v>
      </c>
      <c r="D24" s="9" t="s">
        <v>21</v>
      </c>
      <c r="E24" s="9" t="s">
        <v>9</v>
      </c>
      <c r="F24" s="9">
        <v>5</v>
      </c>
      <c r="G24" s="9">
        <v>39</v>
      </c>
      <c r="H24" s="8" t="s">
        <v>132</v>
      </c>
      <c r="I24" s="485">
        <v>3.0198999999999998</v>
      </c>
      <c r="J24" s="483">
        <f t="shared" si="4"/>
        <v>6.4619</v>
      </c>
      <c r="K24" s="484">
        <v>6.4619</v>
      </c>
      <c r="L24" s="485"/>
      <c r="M24" s="482">
        <f t="shared" si="2"/>
        <v>2.5847600000000002</v>
      </c>
      <c r="N24" s="482">
        <f t="shared" si="3"/>
        <v>2.5847600000000002</v>
      </c>
      <c r="O24" s="290">
        <f t="shared" si="3"/>
        <v>0</v>
      </c>
      <c r="P24" s="55"/>
    </row>
    <row r="25" spans="1:16" ht="16.899999999999999" customHeight="1" x14ac:dyDescent="0.25">
      <c r="A25" s="40">
        <v>14</v>
      </c>
      <c r="B25" s="680"/>
      <c r="C25" s="8" t="s">
        <v>80</v>
      </c>
      <c r="D25" s="8" t="s">
        <v>12</v>
      </c>
      <c r="E25" s="8" t="s">
        <v>9</v>
      </c>
      <c r="F25" s="8">
        <v>5</v>
      </c>
      <c r="G25" s="8">
        <v>40</v>
      </c>
      <c r="H25" s="679" t="s">
        <v>131</v>
      </c>
      <c r="I25" s="483">
        <v>4.2584</v>
      </c>
      <c r="J25" s="483">
        <f t="shared" si="4"/>
        <v>4.2584</v>
      </c>
      <c r="K25" s="484">
        <v>4.2584</v>
      </c>
      <c r="L25" s="483"/>
      <c r="M25" s="482">
        <f t="shared" si="2"/>
        <v>1.70336</v>
      </c>
      <c r="N25" s="482">
        <f t="shared" si="3"/>
        <v>1.70336</v>
      </c>
      <c r="O25" s="290">
        <f t="shared" si="3"/>
        <v>0</v>
      </c>
      <c r="P25" s="51"/>
    </row>
    <row r="26" spans="1:16" ht="16.899999999999999" customHeight="1" x14ac:dyDescent="0.25">
      <c r="A26" s="53">
        <v>15</v>
      </c>
      <c r="B26" s="680"/>
      <c r="C26" s="8" t="s">
        <v>80</v>
      </c>
      <c r="D26" s="8" t="s">
        <v>21</v>
      </c>
      <c r="E26" s="8">
        <v>3</v>
      </c>
      <c r="F26" s="8">
        <v>5</v>
      </c>
      <c r="G26" s="8">
        <v>41</v>
      </c>
      <c r="H26" s="680"/>
      <c r="I26" s="483">
        <v>2.8616999999999999</v>
      </c>
      <c r="J26" s="483">
        <f t="shared" si="4"/>
        <v>0</v>
      </c>
      <c r="K26" s="484"/>
      <c r="L26" s="483"/>
      <c r="M26" s="482">
        <f t="shared" si="2"/>
        <v>0</v>
      </c>
      <c r="N26" s="482">
        <f t="shared" si="3"/>
        <v>0</v>
      </c>
      <c r="O26" s="290">
        <f t="shared" si="3"/>
        <v>0</v>
      </c>
      <c r="P26" s="51"/>
    </row>
    <row r="27" spans="1:16" ht="16.899999999999999" customHeight="1" x14ac:dyDescent="0.25">
      <c r="A27" s="40">
        <v>16</v>
      </c>
      <c r="B27" s="680"/>
      <c r="C27" s="8" t="s">
        <v>80</v>
      </c>
      <c r="D27" s="8" t="s">
        <v>21</v>
      </c>
      <c r="E27" s="8" t="s">
        <v>11</v>
      </c>
      <c r="F27" s="8">
        <v>5</v>
      </c>
      <c r="G27" s="8">
        <v>42</v>
      </c>
      <c r="H27" s="680"/>
      <c r="I27" s="483">
        <v>0.63639999999999997</v>
      </c>
      <c r="J27" s="483">
        <f t="shared" si="4"/>
        <v>0</v>
      </c>
      <c r="K27" s="484"/>
      <c r="L27" s="483"/>
      <c r="M27" s="482">
        <f t="shared" si="2"/>
        <v>0</v>
      </c>
      <c r="N27" s="482">
        <f t="shared" si="3"/>
        <v>0</v>
      </c>
      <c r="O27" s="290">
        <f t="shared" si="3"/>
        <v>0</v>
      </c>
      <c r="P27" s="51"/>
    </row>
    <row r="28" spans="1:16" ht="16.899999999999999" customHeight="1" x14ac:dyDescent="0.25">
      <c r="A28" s="53">
        <v>17</v>
      </c>
      <c r="B28" s="680"/>
      <c r="C28" s="8" t="s">
        <v>80</v>
      </c>
      <c r="D28" s="8" t="s">
        <v>12</v>
      </c>
      <c r="E28" s="8" t="s">
        <v>11</v>
      </c>
      <c r="F28" s="8">
        <v>5</v>
      </c>
      <c r="G28" s="8">
        <v>42</v>
      </c>
      <c r="H28" s="680"/>
      <c r="I28" s="483">
        <v>1.1998</v>
      </c>
      <c r="J28" s="483">
        <f t="shared" si="4"/>
        <v>0</v>
      </c>
      <c r="K28" s="484"/>
      <c r="L28" s="483"/>
      <c r="M28" s="482">
        <f t="shared" si="2"/>
        <v>0</v>
      </c>
      <c r="N28" s="482">
        <f t="shared" si="3"/>
        <v>0</v>
      </c>
      <c r="O28" s="290">
        <f t="shared" si="3"/>
        <v>0</v>
      </c>
      <c r="P28" s="51"/>
    </row>
    <row r="29" spans="1:16" ht="16.899999999999999" customHeight="1" x14ac:dyDescent="0.25">
      <c r="A29" s="40">
        <v>18</v>
      </c>
      <c r="B29" s="680"/>
      <c r="C29" s="8" t="s">
        <v>80</v>
      </c>
      <c r="D29" s="8" t="s">
        <v>12</v>
      </c>
      <c r="E29" s="8">
        <v>3</v>
      </c>
      <c r="F29" s="8">
        <v>5</v>
      </c>
      <c r="G29" s="8">
        <v>43</v>
      </c>
      <c r="H29" s="680"/>
      <c r="I29" s="483">
        <v>5.0002000000000004</v>
      </c>
      <c r="J29" s="483">
        <f t="shared" si="4"/>
        <v>5.0002000000000004</v>
      </c>
      <c r="K29" s="484">
        <v>5.0002000000000004</v>
      </c>
      <c r="L29" s="483"/>
      <c r="M29" s="482">
        <f t="shared" si="2"/>
        <v>2.0000800000000001</v>
      </c>
      <c r="N29" s="482">
        <f t="shared" si="3"/>
        <v>2.0000800000000001</v>
      </c>
      <c r="O29" s="290">
        <f t="shared" si="3"/>
        <v>0</v>
      </c>
      <c r="P29" s="51"/>
    </row>
    <row r="30" spans="1:16" ht="16.899999999999999" customHeight="1" x14ac:dyDescent="0.25">
      <c r="A30" s="53">
        <v>19</v>
      </c>
      <c r="B30" s="680"/>
      <c r="C30" s="8" t="s">
        <v>80</v>
      </c>
      <c r="D30" s="8" t="s">
        <v>10</v>
      </c>
      <c r="E30" s="8" t="s">
        <v>9</v>
      </c>
      <c r="F30" s="8">
        <v>5</v>
      </c>
      <c r="G30" s="8">
        <v>44</v>
      </c>
      <c r="H30" s="680"/>
      <c r="I30" s="483">
        <v>5.6715</v>
      </c>
      <c r="J30" s="483">
        <f t="shared" si="4"/>
        <v>5.6715</v>
      </c>
      <c r="K30" s="484">
        <v>5.6715</v>
      </c>
      <c r="L30" s="483"/>
      <c r="M30" s="482">
        <f t="shared" si="2"/>
        <v>2.2686000000000002</v>
      </c>
      <c r="N30" s="482">
        <f t="shared" si="3"/>
        <v>2.2686000000000002</v>
      </c>
      <c r="O30" s="290">
        <f t="shared" si="3"/>
        <v>0</v>
      </c>
      <c r="P30" s="51"/>
    </row>
    <row r="31" spans="1:16" ht="16.899999999999999" customHeight="1" x14ac:dyDescent="0.25">
      <c r="A31" s="40">
        <v>20</v>
      </c>
      <c r="B31" s="680"/>
      <c r="C31" s="8" t="s">
        <v>80</v>
      </c>
      <c r="D31" s="8" t="s">
        <v>10</v>
      </c>
      <c r="E31" s="8" t="s">
        <v>13</v>
      </c>
      <c r="F31" s="8">
        <v>5</v>
      </c>
      <c r="G31" s="8">
        <v>46</v>
      </c>
      <c r="H31" s="680"/>
      <c r="I31" s="483">
        <v>2.5607000000000002</v>
      </c>
      <c r="J31" s="483">
        <f t="shared" si="4"/>
        <v>0</v>
      </c>
      <c r="K31" s="484"/>
      <c r="L31" s="483"/>
      <c r="M31" s="482">
        <f t="shared" si="2"/>
        <v>0</v>
      </c>
      <c r="N31" s="482">
        <f t="shared" si="3"/>
        <v>0</v>
      </c>
      <c r="O31" s="290">
        <f t="shared" si="3"/>
        <v>0</v>
      </c>
      <c r="P31" s="51"/>
    </row>
    <row r="32" spans="1:16" ht="16.899999999999999" customHeight="1" x14ac:dyDescent="0.25">
      <c r="A32" s="53">
        <v>21</v>
      </c>
      <c r="B32" s="680"/>
      <c r="C32" s="8" t="s">
        <v>80</v>
      </c>
      <c r="D32" s="8" t="s">
        <v>10</v>
      </c>
      <c r="E32" s="8" t="s">
        <v>11</v>
      </c>
      <c r="F32" s="8">
        <v>5</v>
      </c>
      <c r="G32" s="8">
        <v>48</v>
      </c>
      <c r="H32" s="680"/>
      <c r="I32" s="483">
        <v>2.3115999999999999</v>
      </c>
      <c r="J32" s="483">
        <f t="shared" si="4"/>
        <v>0</v>
      </c>
      <c r="K32" s="484"/>
      <c r="L32" s="483"/>
      <c r="M32" s="482">
        <f t="shared" si="2"/>
        <v>0</v>
      </c>
      <c r="N32" s="482">
        <f t="shared" si="3"/>
        <v>0</v>
      </c>
      <c r="O32" s="290">
        <f t="shared" si="3"/>
        <v>0</v>
      </c>
      <c r="P32" s="51"/>
    </row>
    <row r="33" spans="1:16" ht="16.899999999999999" customHeight="1" x14ac:dyDescent="0.25">
      <c r="A33" s="40">
        <v>22</v>
      </c>
      <c r="B33" s="680"/>
      <c r="C33" s="8" t="s">
        <v>80</v>
      </c>
      <c r="D33" s="8" t="s">
        <v>10</v>
      </c>
      <c r="E33" s="8" t="s">
        <v>12</v>
      </c>
      <c r="F33" s="8">
        <v>5</v>
      </c>
      <c r="G33" s="8">
        <v>49</v>
      </c>
      <c r="H33" s="680"/>
      <c r="I33" s="483">
        <v>3.6415999999999999</v>
      </c>
      <c r="J33" s="483">
        <f t="shared" si="4"/>
        <v>3.6415999999999999</v>
      </c>
      <c r="K33" s="484">
        <v>3.6415999999999999</v>
      </c>
      <c r="L33" s="483"/>
      <c r="M33" s="482">
        <f t="shared" si="2"/>
        <v>1.4566400000000002</v>
      </c>
      <c r="N33" s="482">
        <f t="shared" si="3"/>
        <v>1.4566400000000002</v>
      </c>
      <c r="O33" s="290">
        <f t="shared" si="3"/>
        <v>0</v>
      </c>
      <c r="P33" s="51"/>
    </row>
    <row r="34" spans="1:16" ht="16.899999999999999" customHeight="1" x14ac:dyDescent="0.25">
      <c r="A34" s="53">
        <v>23</v>
      </c>
      <c r="B34" s="680"/>
      <c r="C34" s="9" t="s">
        <v>80</v>
      </c>
      <c r="D34" s="9" t="s">
        <v>10</v>
      </c>
      <c r="E34" s="9" t="s">
        <v>10</v>
      </c>
      <c r="F34" s="9">
        <v>5</v>
      </c>
      <c r="G34" s="9">
        <v>50</v>
      </c>
      <c r="H34" s="680"/>
      <c r="I34" s="485">
        <v>10.8278</v>
      </c>
      <c r="J34" s="483">
        <f t="shared" si="4"/>
        <v>8.1978000000000009</v>
      </c>
      <c r="K34" s="484">
        <v>8.1978000000000009</v>
      </c>
      <c r="L34" s="485"/>
      <c r="M34" s="482">
        <f t="shared" si="2"/>
        <v>3.2791200000000007</v>
      </c>
      <c r="N34" s="482">
        <f t="shared" si="3"/>
        <v>3.2791200000000007</v>
      </c>
      <c r="O34" s="290">
        <f t="shared" si="3"/>
        <v>0</v>
      </c>
      <c r="P34" s="56"/>
    </row>
    <row r="35" spans="1:16" ht="16.899999999999999" customHeight="1" x14ac:dyDescent="0.25">
      <c r="A35" s="40">
        <v>24</v>
      </c>
      <c r="B35" s="680"/>
      <c r="C35" s="8" t="s">
        <v>80</v>
      </c>
      <c r="D35" s="8" t="s">
        <v>53</v>
      </c>
      <c r="E35" s="8" t="s">
        <v>9</v>
      </c>
      <c r="F35" s="8">
        <v>5</v>
      </c>
      <c r="G35" s="8">
        <v>51</v>
      </c>
      <c r="H35" s="680"/>
      <c r="I35" s="483">
        <v>9.1062999999999992</v>
      </c>
      <c r="J35" s="483">
        <f t="shared" si="4"/>
        <v>9.1062999999999992</v>
      </c>
      <c r="K35" s="484">
        <v>9.1062999999999992</v>
      </c>
      <c r="L35" s="483"/>
      <c r="M35" s="482">
        <f t="shared" si="2"/>
        <v>3.6425199999999998</v>
      </c>
      <c r="N35" s="482">
        <f t="shared" si="3"/>
        <v>3.6425199999999998</v>
      </c>
      <c r="O35" s="290">
        <f t="shared" si="3"/>
        <v>0</v>
      </c>
      <c r="P35" s="57"/>
    </row>
    <row r="36" spans="1:16" ht="16.899999999999999" customHeight="1" x14ac:dyDescent="0.25">
      <c r="A36" s="53">
        <v>25</v>
      </c>
      <c r="B36" s="680"/>
      <c r="C36" s="9" t="s">
        <v>80</v>
      </c>
      <c r="D36" s="9" t="s">
        <v>53</v>
      </c>
      <c r="E36" s="9" t="s">
        <v>9</v>
      </c>
      <c r="F36" s="9">
        <v>11</v>
      </c>
      <c r="G36" s="9">
        <v>11</v>
      </c>
      <c r="H36" s="680"/>
      <c r="I36" s="485">
        <v>15.085699999999999</v>
      </c>
      <c r="J36" s="483">
        <f t="shared" si="4"/>
        <v>12.316699999999999</v>
      </c>
      <c r="K36" s="484">
        <v>12.316699999999999</v>
      </c>
      <c r="L36" s="485"/>
      <c r="M36" s="482">
        <f t="shared" si="2"/>
        <v>4.9266800000000002</v>
      </c>
      <c r="N36" s="482">
        <f t="shared" si="3"/>
        <v>4.9266800000000002</v>
      </c>
      <c r="O36" s="290">
        <f t="shared" si="3"/>
        <v>0</v>
      </c>
      <c r="P36" s="56"/>
    </row>
    <row r="37" spans="1:16" ht="16.899999999999999" customHeight="1" x14ac:dyDescent="0.25">
      <c r="A37" s="40">
        <v>26</v>
      </c>
      <c r="B37" s="680"/>
      <c r="C37" s="9" t="s">
        <v>80</v>
      </c>
      <c r="D37" s="9" t="s">
        <v>11</v>
      </c>
      <c r="E37" s="9" t="s">
        <v>9</v>
      </c>
      <c r="F37" s="9">
        <v>6</v>
      </c>
      <c r="G37" s="9">
        <v>204</v>
      </c>
      <c r="H37" s="680"/>
      <c r="I37" s="485">
        <v>32.794800000000002</v>
      </c>
      <c r="J37" s="483">
        <f t="shared" si="4"/>
        <v>29.461800000000004</v>
      </c>
      <c r="K37" s="484">
        <v>29.461800000000004</v>
      </c>
      <c r="L37" s="485"/>
      <c r="M37" s="482">
        <f t="shared" si="2"/>
        <v>11.784720000000002</v>
      </c>
      <c r="N37" s="482">
        <f t="shared" si="3"/>
        <v>11.784720000000002</v>
      </c>
      <c r="O37" s="290">
        <f t="shared" si="3"/>
        <v>0</v>
      </c>
      <c r="P37" s="56"/>
    </row>
    <row r="38" spans="1:16" ht="16.899999999999999" customHeight="1" x14ac:dyDescent="0.25">
      <c r="A38" s="53">
        <v>27</v>
      </c>
      <c r="B38" s="680"/>
      <c r="C38" s="8" t="s">
        <v>80</v>
      </c>
      <c r="D38" s="8" t="s">
        <v>11</v>
      </c>
      <c r="E38" s="8" t="s">
        <v>11</v>
      </c>
      <c r="F38" s="8">
        <v>6</v>
      </c>
      <c r="G38" s="8">
        <v>207</v>
      </c>
      <c r="H38" s="680"/>
      <c r="I38" s="483">
        <v>2.6926999999999999</v>
      </c>
      <c r="J38" s="483">
        <f t="shared" si="4"/>
        <v>0</v>
      </c>
      <c r="K38" s="484"/>
      <c r="L38" s="483"/>
      <c r="M38" s="482">
        <f t="shared" si="2"/>
        <v>0</v>
      </c>
      <c r="N38" s="482">
        <f t="shared" si="3"/>
        <v>0</v>
      </c>
      <c r="O38" s="290">
        <f t="shared" si="3"/>
        <v>0</v>
      </c>
      <c r="P38" s="57"/>
    </row>
    <row r="39" spans="1:16" ht="16.899999999999999" customHeight="1" x14ac:dyDescent="0.25">
      <c r="A39" s="40">
        <v>28</v>
      </c>
      <c r="B39" s="680"/>
      <c r="C39" s="8" t="s">
        <v>80</v>
      </c>
      <c r="D39" s="8" t="s">
        <v>53</v>
      </c>
      <c r="E39" s="8" t="s">
        <v>11</v>
      </c>
      <c r="F39" s="8">
        <v>11</v>
      </c>
      <c r="G39" s="8">
        <v>10</v>
      </c>
      <c r="H39" s="680"/>
      <c r="I39" s="483">
        <v>2.7061000000000002</v>
      </c>
      <c r="J39" s="483">
        <f t="shared" si="4"/>
        <v>2.7061000000000002</v>
      </c>
      <c r="K39" s="484">
        <v>2.7061000000000002</v>
      </c>
      <c r="L39" s="483"/>
      <c r="M39" s="482">
        <f t="shared" si="2"/>
        <v>1.0824400000000001</v>
      </c>
      <c r="N39" s="482">
        <f t="shared" si="3"/>
        <v>1.0824400000000001</v>
      </c>
      <c r="O39" s="290">
        <f t="shared" si="3"/>
        <v>0</v>
      </c>
      <c r="P39" s="57"/>
    </row>
    <row r="40" spans="1:16" ht="16.899999999999999" customHeight="1" x14ac:dyDescent="0.25">
      <c r="A40" s="53">
        <v>29</v>
      </c>
      <c r="B40" s="680"/>
      <c r="C40" s="9" t="s">
        <v>82</v>
      </c>
      <c r="D40" s="9" t="s">
        <v>11</v>
      </c>
      <c r="E40" s="9" t="s">
        <v>9</v>
      </c>
      <c r="F40" s="9">
        <v>11</v>
      </c>
      <c r="G40" s="9">
        <v>12</v>
      </c>
      <c r="H40" s="680"/>
      <c r="I40" s="485">
        <v>17.719100000000001</v>
      </c>
      <c r="J40" s="483">
        <f t="shared" si="4"/>
        <v>14.271100000000001</v>
      </c>
      <c r="K40" s="484">
        <v>14.271100000000001</v>
      </c>
      <c r="L40" s="485"/>
      <c r="M40" s="482">
        <f t="shared" si="2"/>
        <v>5.7084400000000004</v>
      </c>
      <c r="N40" s="482">
        <f t="shared" si="3"/>
        <v>5.7084400000000004</v>
      </c>
      <c r="O40" s="290">
        <f t="shared" si="3"/>
        <v>0</v>
      </c>
      <c r="P40" s="56"/>
    </row>
    <row r="41" spans="1:16" ht="16.899999999999999" customHeight="1" x14ac:dyDescent="0.25">
      <c r="A41" s="40">
        <v>30</v>
      </c>
      <c r="B41" s="680"/>
      <c r="C41" s="9" t="s">
        <v>82</v>
      </c>
      <c r="D41" s="9" t="s">
        <v>11</v>
      </c>
      <c r="E41" s="9" t="s">
        <v>11</v>
      </c>
      <c r="F41" s="9">
        <v>11</v>
      </c>
      <c r="G41" s="9">
        <v>13</v>
      </c>
      <c r="H41" s="680"/>
      <c r="I41" s="485">
        <v>19.7746</v>
      </c>
      <c r="J41" s="483">
        <f t="shared" si="4"/>
        <v>15.9886</v>
      </c>
      <c r="K41" s="484">
        <v>15.9886</v>
      </c>
      <c r="L41" s="485"/>
      <c r="M41" s="482">
        <f t="shared" si="2"/>
        <v>6.3954400000000007</v>
      </c>
      <c r="N41" s="482">
        <f t="shared" si="3"/>
        <v>6.3954400000000007</v>
      </c>
      <c r="O41" s="290">
        <f t="shared" si="3"/>
        <v>0</v>
      </c>
      <c r="P41" s="56"/>
    </row>
    <row r="42" spans="1:16" ht="16.899999999999999" customHeight="1" x14ac:dyDescent="0.25">
      <c r="A42" s="53">
        <v>31</v>
      </c>
      <c r="B42" s="680"/>
      <c r="C42" s="8" t="s">
        <v>80</v>
      </c>
      <c r="D42" s="8" t="s">
        <v>53</v>
      </c>
      <c r="E42" s="8" t="s">
        <v>13</v>
      </c>
      <c r="F42" s="8">
        <v>11</v>
      </c>
      <c r="G42" s="8">
        <v>14</v>
      </c>
      <c r="H42" s="680"/>
      <c r="I42" s="483">
        <v>7.1444999999999999</v>
      </c>
      <c r="J42" s="483">
        <f t="shared" si="4"/>
        <v>7.1444999999999999</v>
      </c>
      <c r="K42" s="484">
        <v>7.1444999999999999</v>
      </c>
      <c r="L42" s="483"/>
      <c r="M42" s="482">
        <f t="shared" si="2"/>
        <v>2.8578000000000001</v>
      </c>
      <c r="N42" s="482">
        <f t="shared" si="3"/>
        <v>2.8578000000000001</v>
      </c>
      <c r="O42" s="290">
        <f t="shared" si="3"/>
        <v>0</v>
      </c>
      <c r="P42" s="57"/>
    </row>
    <row r="43" spans="1:16" ht="16.899999999999999" customHeight="1" x14ac:dyDescent="0.25">
      <c r="A43" s="40">
        <v>32</v>
      </c>
      <c r="B43" s="680"/>
      <c r="C43" s="9" t="s">
        <v>82</v>
      </c>
      <c r="D43" s="9" t="s">
        <v>11</v>
      </c>
      <c r="E43" s="9" t="s">
        <v>13</v>
      </c>
      <c r="F43" s="9">
        <v>11</v>
      </c>
      <c r="G43" s="9">
        <v>15</v>
      </c>
      <c r="H43" s="680"/>
      <c r="I43" s="485">
        <v>40.398899999999998</v>
      </c>
      <c r="J43" s="483">
        <f t="shared" si="4"/>
        <v>6.6988999999999947</v>
      </c>
      <c r="K43" s="484">
        <v>6.6988999999999947</v>
      </c>
      <c r="L43" s="485"/>
      <c r="M43" s="482">
        <f t="shared" si="2"/>
        <v>2.6795599999999982</v>
      </c>
      <c r="N43" s="482">
        <f t="shared" si="3"/>
        <v>2.6795599999999982</v>
      </c>
      <c r="O43" s="290">
        <f t="shared" si="3"/>
        <v>0</v>
      </c>
      <c r="P43" s="56"/>
    </row>
    <row r="44" spans="1:16" ht="16.899999999999999" customHeight="1" x14ac:dyDescent="0.25">
      <c r="A44" s="53">
        <v>33</v>
      </c>
      <c r="B44" s="680"/>
      <c r="C44" s="8" t="s">
        <v>82</v>
      </c>
      <c r="D44" s="8" t="s">
        <v>11</v>
      </c>
      <c r="E44" s="8" t="s">
        <v>21</v>
      </c>
      <c r="F44" s="8">
        <v>11</v>
      </c>
      <c r="G44" s="8">
        <v>16</v>
      </c>
      <c r="H44" s="680"/>
      <c r="I44" s="483">
        <v>71.951999999999998</v>
      </c>
      <c r="J44" s="483">
        <f t="shared" si="4"/>
        <v>71.951999999999998</v>
      </c>
      <c r="K44" s="484">
        <v>71.951999999999998</v>
      </c>
      <c r="L44" s="483"/>
      <c r="M44" s="482">
        <f t="shared" si="2"/>
        <v>28.780799999999999</v>
      </c>
      <c r="N44" s="482">
        <f t="shared" si="3"/>
        <v>28.780799999999999</v>
      </c>
      <c r="O44" s="290">
        <f t="shared" si="3"/>
        <v>0</v>
      </c>
      <c r="P44" s="51"/>
    </row>
    <row r="45" spans="1:16" ht="16.899999999999999" customHeight="1" x14ac:dyDescent="0.25">
      <c r="A45" s="40">
        <v>34</v>
      </c>
      <c r="B45" s="680"/>
      <c r="C45" s="8" t="s">
        <v>82</v>
      </c>
      <c r="D45" s="8" t="s">
        <v>21</v>
      </c>
      <c r="E45" s="8" t="s">
        <v>9</v>
      </c>
      <c r="F45" s="8">
        <v>11</v>
      </c>
      <c r="G45" s="8">
        <v>17</v>
      </c>
      <c r="H45" s="680"/>
      <c r="I45" s="483">
        <v>7.6185</v>
      </c>
      <c r="J45" s="483">
        <f t="shared" si="4"/>
        <v>7.6185</v>
      </c>
      <c r="K45" s="484">
        <v>7.6185</v>
      </c>
      <c r="L45" s="483"/>
      <c r="M45" s="482">
        <f t="shared" si="2"/>
        <v>3.0474000000000001</v>
      </c>
      <c r="N45" s="482">
        <f t="shared" si="3"/>
        <v>3.0474000000000001</v>
      </c>
      <c r="O45" s="290">
        <f t="shared" si="3"/>
        <v>0</v>
      </c>
      <c r="P45" s="51"/>
    </row>
    <row r="46" spans="1:16" ht="16.899999999999999" customHeight="1" x14ac:dyDescent="0.25">
      <c r="A46" s="53">
        <v>35</v>
      </c>
      <c r="B46" s="680"/>
      <c r="C46" s="8" t="s">
        <v>82</v>
      </c>
      <c r="D46" s="8" t="s">
        <v>13</v>
      </c>
      <c r="E46" s="8">
        <v>2</v>
      </c>
      <c r="F46" s="8">
        <v>11</v>
      </c>
      <c r="G46" s="8">
        <v>18</v>
      </c>
      <c r="H46" s="680"/>
      <c r="I46" s="483">
        <v>23.551500000000001</v>
      </c>
      <c r="J46" s="483">
        <f t="shared" si="4"/>
        <v>23.551500000000001</v>
      </c>
      <c r="K46" s="484">
        <v>23.551500000000001</v>
      </c>
      <c r="L46" s="483"/>
      <c r="M46" s="482">
        <f t="shared" si="2"/>
        <v>9.4206000000000003</v>
      </c>
      <c r="N46" s="482">
        <f t="shared" si="3"/>
        <v>9.4206000000000003</v>
      </c>
      <c r="O46" s="290">
        <f t="shared" si="3"/>
        <v>0</v>
      </c>
      <c r="P46" s="51"/>
    </row>
    <row r="47" spans="1:16" ht="16.899999999999999" customHeight="1" x14ac:dyDescent="0.25">
      <c r="A47" s="40">
        <v>36</v>
      </c>
      <c r="B47" s="680"/>
      <c r="C47" s="8" t="s">
        <v>82</v>
      </c>
      <c r="D47" s="8" t="s">
        <v>13</v>
      </c>
      <c r="E47" s="8" t="s">
        <v>9</v>
      </c>
      <c r="F47" s="8">
        <v>11</v>
      </c>
      <c r="G47" s="8">
        <v>19</v>
      </c>
      <c r="H47" s="680"/>
      <c r="I47" s="483">
        <v>82.141999999999996</v>
      </c>
      <c r="J47" s="483">
        <f t="shared" si="4"/>
        <v>82.141999999999996</v>
      </c>
      <c r="K47" s="484">
        <v>82.141999999999996</v>
      </c>
      <c r="L47" s="483"/>
      <c r="M47" s="482">
        <f t="shared" si="2"/>
        <v>32.8568</v>
      </c>
      <c r="N47" s="482">
        <f t="shared" si="3"/>
        <v>32.8568</v>
      </c>
      <c r="O47" s="290">
        <f t="shared" si="3"/>
        <v>0</v>
      </c>
      <c r="P47" s="51"/>
    </row>
    <row r="48" spans="1:16" ht="16.899999999999999" customHeight="1" x14ac:dyDescent="0.25">
      <c r="A48" s="53">
        <v>37</v>
      </c>
      <c r="B48" s="680"/>
      <c r="C48" s="8" t="s">
        <v>82</v>
      </c>
      <c r="D48" s="8" t="s">
        <v>21</v>
      </c>
      <c r="E48" s="8" t="s">
        <v>11</v>
      </c>
      <c r="F48" s="8">
        <v>11</v>
      </c>
      <c r="G48" s="8">
        <v>20</v>
      </c>
      <c r="H48" s="680"/>
      <c r="I48" s="483">
        <v>10.779</v>
      </c>
      <c r="J48" s="483">
        <f t="shared" si="4"/>
        <v>10.779</v>
      </c>
      <c r="K48" s="484">
        <v>10.779</v>
      </c>
      <c r="L48" s="483"/>
      <c r="M48" s="482">
        <f t="shared" si="2"/>
        <v>4.3116000000000003</v>
      </c>
      <c r="N48" s="482">
        <f t="shared" si="3"/>
        <v>4.3116000000000003</v>
      </c>
      <c r="O48" s="290">
        <f t="shared" si="3"/>
        <v>0</v>
      </c>
      <c r="P48" s="51"/>
    </row>
    <row r="49" spans="1:16" ht="16.899999999999999" customHeight="1" x14ac:dyDescent="0.25">
      <c r="A49" s="40">
        <v>38</v>
      </c>
      <c r="B49" s="680"/>
      <c r="C49" s="8" t="s">
        <v>82</v>
      </c>
      <c r="D49" s="8" t="s">
        <v>21</v>
      </c>
      <c r="E49" s="8" t="s">
        <v>13</v>
      </c>
      <c r="F49" s="8">
        <v>11</v>
      </c>
      <c r="G49" s="8">
        <v>22</v>
      </c>
      <c r="H49" s="681"/>
      <c r="I49" s="483">
        <v>53.842300000000002</v>
      </c>
      <c r="J49" s="483">
        <f t="shared" si="4"/>
        <v>53.842300000000002</v>
      </c>
      <c r="K49" s="484">
        <v>53.842300000000002</v>
      </c>
      <c r="L49" s="483"/>
      <c r="M49" s="482">
        <f t="shared" si="2"/>
        <v>21.536920000000002</v>
      </c>
      <c r="N49" s="482">
        <f t="shared" si="3"/>
        <v>21.536920000000002</v>
      </c>
      <c r="O49" s="290">
        <f t="shared" si="3"/>
        <v>0</v>
      </c>
      <c r="P49" s="51"/>
    </row>
    <row r="50" spans="1:16" x14ac:dyDescent="0.25">
      <c r="A50" s="53">
        <v>39</v>
      </c>
      <c r="B50" s="680"/>
      <c r="C50" s="8" t="s">
        <v>80</v>
      </c>
      <c r="D50" s="8" t="s">
        <v>10</v>
      </c>
      <c r="E50" s="8" t="s">
        <v>9</v>
      </c>
      <c r="F50" s="8">
        <v>5</v>
      </c>
      <c r="G50" s="8">
        <v>52</v>
      </c>
      <c r="H50" s="679" t="s">
        <v>133</v>
      </c>
      <c r="I50" s="483">
        <v>5.1315999999999997</v>
      </c>
      <c r="J50" s="483">
        <f t="shared" si="4"/>
        <v>5.1315999999999997</v>
      </c>
      <c r="K50" s="484">
        <v>5.1315999999999997</v>
      </c>
      <c r="L50" s="483"/>
      <c r="M50" s="482">
        <f t="shared" si="2"/>
        <v>2.0526399999999998</v>
      </c>
      <c r="N50" s="482">
        <f t="shared" si="3"/>
        <v>2.0526399999999998</v>
      </c>
      <c r="O50" s="290">
        <f t="shared" si="3"/>
        <v>0</v>
      </c>
      <c r="P50" s="51"/>
    </row>
    <row r="51" spans="1:16" ht="27.6" customHeight="1" x14ac:dyDescent="0.25">
      <c r="A51" s="40">
        <v>40</v>
      </c>
      <c r="B51" s="681"/>
      <c r="C51" s="8" t="s">
        <v>80</v>
      </c>
      <c r="D51" s="8" t="s">
        <v>12</v>
      </c>
      <c r="E51" s="8" t="s">
        <v>9</v>
      </c>
      <c r="F51" s="8">
        <v>5</v>
      </c>
      <c r="G51" s="8">
        <v>53</v>
      </c>
      <c r="H51" s="681"/>
      <c r="I51" s="483">
        <v>2.9689999999999999</v>
      </c>
      <c r="J51" s="483">
        <f t="shared" si="4"/>
        <v>2.9689999999999999</v>
      </c>
      <c r="K51" s="484">
        <v>2.9689999999999999</v>
      </c>
      <c r="L51" s="483"/>
      <c r="M51" s="482">
        <f t="shared" si="2"/>
        <v>1.1876</v>
      </c>
      <c r="N51" s="482">
        <f t="shared" si="3"/>
        <v>1.1876</v>
      </c>
      <c r="O51" s="290">
        <f t="shared" si="3"/>
        <v>0</v>
      </c>
      <c r="P51" s="51"/>
    </row>
    <row r="52" spans="1:16" ht="16.899999999999999" customHeight="1" x14ac:dyDescent="0.25">
      <c r="A52" s="58" t="s">
        <v>30</v>
      </c>
      <c r="B52" s="59" t="s">
        <v>83</v>
      </c>
      <c r="C52" s="50"/>
      <c r="D52" s="50"/>
      <c r="E52" s="50"/>
      <c r="F52" s="50"/>
      <c r="G52" s="50"/>
      <c r="H52" s="689" t="s">
        <v>84</v>
      </c>
      <c r="I52" s="486">
        <f>SUM(I53:I62)</f>
        <v>489.54589999999996</v>
      </c>
      <c r="J52" s="486">
        <f t="shared" ref="J52:L52" si="5">SUM(J53:J62)</f>
        <v>463.85760000000005</v>
      </c>
      <c r="K52" s="486">
        <f t="shared" si="5"/>
        <v>463.85760000000005</v>
      </c>
      <c r="L52" s="486">
        <f t="shared" si="5"/>
        <v>0</v>
      </c>
      <c r="M52" s="481"/>
      <c r="N52" s="482">
        <f t="shared" si="3"/>
        <v>185.54304000000002</v>
      </c>
      <c r="O52" s="290">
        <f t="shared" si="3"/>
        <v>0</v>
      </c>
      <c r="P52" s="52"/>
    </row>
    <row r="53" spans="1:16" ht="16.899999999999999" customHeight="1" x14ac:dyDescent="0.25">
      <c r="A53" s="60">
        <v>1</v>
      </c>
      <c r="B53" s="680" t="s">
        <v>87</v>
      </c>
      <c r="C53" s="8">
        <v>75</v>
      </c>
      <c r="D53" s="8">
        <v>1</v>
      </c>
      <c r="E53" s="8">
        <v>1</v>
      </c>
      <c r="F53" s="61">
        <v>6</v>
      </c>
      <c r="G53" s="61">
        <v>205</v>
      </c>
      <c r="H53" s="689"/>
      <c r="I53" s="485">
        <v>51.023099999999999</v>
      </c>
      <c r="J53" s="483">
        <f t="shared" si="4"/>
        <v>42.056100000000001</v>
      </c>
      <c r="K53" s="484">
        <v>42.056100000000001</v>
      </c>
      <c r="L53" s="485"/>
      <c r="M53" s="482"/>
      <c r="N53" s="482">
        <f t="shared" si="3"/>
        <v>16.82244</v>
      </c>
      <c r="O53" s="290">
        <f t="shared" si="3"/>
        <v>0</v>
      </c>
      <c r="P53" s="56"/>
    </row>
    <row r="54" spans="1:16" ht="16.899999999999999" customHeight="1" x14ac:dyDescent="0.25">
      <c r="A54" s="60">
        <v>2</v>
      </c>
      <c r="B54" s="680"/>
      <c r="C54" s="8">
        <v>83</v>
      </c>
      <c r="D54" s="8">
        <v>6</v>
      </c>
      <c r="E54" s="8">
        <v>1</v>
      </c>
      <c r="F54" s="61">
        <v>11</v>
      </c>
      <c r="G54" s="61">
        <v>21</v>
      </c>
      <c r="H54" s="689"/>
      <c r="I54" s="483">
        <v>90.0244</v>
      </c>
      <c r="J54" s="483">
        <f t="shared" si="4"/>
        <v>90.0244</v>
      </c>
      <c r="K54" s="484">
        <v>90.0244</v>
      </c>
      <c r="L54" s="483"/>
      <c r="M54" s="482"/>
      <c r="N54" s="482">
        <f t="shared" si="3"/>
        <v>36.00976</v>
      </c>
      <c r="O54" s="290">
        <f t="shared" si="3"/>
        <v>0</v>
      </c>
      <c r="P54" s="57"/>
    </row>
    <row r="55" spans="1:16" ht="16.899999999999999" customHeight="1" x14ac:dyDescent="0.25">
      <c r="A55" s="60">
        <v>3</v>
      </c>
      <c r="B55" s="680"/>
      <c r="C55" s="8" t="s">
        <v>82</v>
      </c>
      <c r="D55" s="8">
        <v>6</v>
      </c>
      <c r="E55" s="8">
        <v>3</v>
      </c>
      <c r="F55" s="61">
        <v>11</v>
      </c>
      <c r="G55" s="61">
        <v>23</v>
      </c>
      <c r="H55" s="689"/>
      <c r="I55" s="483">
        <v>25.677900000000001</v>
      </c>
      <c r="J55" s="483">
        <f t="shared" si="4"/>
        <v>25.677900000000001</v>
      </c>
      <c r="K55" s="484">
        <v>25.677900000000001</v>
      </c>
      <c r="L55" s="483"/>
      <c r="M55" s="482"/>
      <c r="N55" s="482">
        <f t="shared" si="3"/>
        <v>10.271160000000002</v>
      </c>
      <c r="O55" s="290">
        <f t="shared" si="3"/>
        <v>0</v>
      </c>
      <c r="P55" s="57"/>
    </row>
    <row r="56" spans="1:16" ht="16.899999999999999" customHeight="1" x14ac:dyDescent="0.25">
      <c r="A56" s="60">
        <v>4</v>
      </c>
      <c r="B56" s="680"/>
      <c r="C56" s="8" t="s">
        <v>82</v>
      </c>
      <c r="D56" s="8">
        <v>7</v>
      </c>
      <c r="E56" s="8">
        <v>1</v>
      </c>
      <c r="F56" s="61">
        <v>11</v>
      </c>
      <c r="G56" s="61">
        <v>24</v>
      </c>
      <c r="H56" s="689"/>
      <c r="I56" s="483">
        <v>24.643000000000001</v>
      </c>
      <c r="J56" s="483">
        <f t="shared" si="4"/>
        <v>24.643000000000001</v>
      </c>
      <c r="K56" s="484">
        <v>24.643000000000001</v>
      </c>
      <c r="L56" s="483"/>
      <c r="M56" s="482"/>
      <c r="N56" s="482">
        <f t="shared" si="3"/>
        <v>9.8572000000000006</v>
      </c>
      <c r="O56" s="290">
        <f t="shared" si="3"/>
        <v>0</v>
      </c>
      <c r="P56" s="57"/>
    </row>
    <row r="57" spans="1:16" ht="16.899999999999999" customHeight="1" x14ac:dyDescent="0.25">
      <c r="A57" s="60">
        <v>5</v>
      </c>
      <c r="B57" s="680"/>
      <c r="C57" s="8" t="s">
        <v>82</v>
      </c>
      <c r="D57" s="8">
        <v>7</v>
      </c>
      <c r="E57" s="8">
        <v>2</v>
      </c>
      <c r="F57" s="61">
        <v>11</v>
      </c>
      <c r="G57" s="61">
        <v>25</v>
      </c>
      <c r="H57" s="689"/>
      <c r="I57" s="483">
        <v>81.106300000000005</v>
      </c>
      <c r="J57" s="483">
        <f t="shared" si="4"/>
        <v>81.106300000000005</v>
      </c>
      <c r="K57" s="484">
        <v>81.106300000000005</v>
      </c>
      <c r="L57" s="483"/>
      <c r="M57" s="482"/>
      <c r="N57" s="482">
        <f t="shared" si="3"/>
        <v>32.442520000000002</v>
      </c>
      <c r="O57" s="290">
        <f t="shared" si="3"/>
        <v>0</v>
      </c>
      <c r="P57" s="57"/>
    </row>
    <row r="58" spans="1:16" ht="16.899999999999999" customHeight="1" x14ac:dyDescent="0.25">
      <c r="A58" s="60">
        <v>6</v>
      </c>
      <c r="B58" s="680"/>
      <c r="C58" s="8" t="s">
        <v>82</v>
      </c>
      <c r="D58" s="8">
        <v>1</v>
      </c>
      <c r="E58" s="8">
        <v>1</v>
      </c>
      <c r="F58" s="61">
        <v>12</v>
      </c>
      <c r="G58" s="61">
        <v>56</v>
      </c>
      <c r="H58" s="689"/>
      <c r="I58" s="485">
        <v>6.4534000000000002</v>
      </c>
      <c r="J58" s="483">
        <f t="shared" si="4"/>
        <v>0</v>
      </c>
      <c r="K58" s="484">
        <v>0</v>
      </c>
      <c r="L58" s="485"/>
      <c r="M58" s="482"/>
      <c r="N58" s="482">
        <f t="shared" si="3"/>
        <v>0</v>
      </c>
      <c r="O58" s="290">
        <f t="shared" si="3"/>
        <v>0</v>
      </c>
      <c r="P58" s="56"/>
    </row>
    <row r="59" spans="1:16" ht="16.899999999999999" customHeight="1" x14ac:dyDescent="0.25">
      <c r="A59" s="60">
        <v>7</v>
      </c>
      <c r="B59" s="680"/>
      <c r="C59" s="8" t="s">
        <v>82</v>
      </c>
      <c r="D59" s="8">
        <v>1</v>
      </c>
      <c r="E59" s="8">
        <v>2</v>
      </c>
      <c r="F59" s="61">
        <v>12</v>
      </c>
      <c r="G59" s="61">
        <v>57</v>
      </c>
      <c r="H59" s="689"/>
      <c r="I59" s="483">
        <v>3.1756000000000002</v>
      </c>
      <c r="J59" s="483">
        <f t="shared" si="4"/>
        <v>0</v>
      </c>
      <c r="K59" s="484"/>
      <c r="L59" s="483"/>
      <c r="M59" s="482"/>
      <c r="N59" s="482">
        <f t="shared" si="3"/>
        <v>0</v>
      </c>
      <c r="O59" s="290">
        <f t="shared" si="3"/>
        <v>0</v>
      </c>
      <c r="P59" s="51"/>
    </row>
    <row r="60" spans="1:16" ht="16.899999999999999" customHeight="1" x14ac:dyDescent="0.25">
      <c r="A60" s="60">
        <v>8</v>
      </c>
      <c r="B60" s="680"/>
      <c r="C60" s="8" t="s">
        <v>82</v>
      </c>
      <c r="D60" s="8">
        <v>1</v>
      </c>
      <c r="E60" s="8">
        <v>3</v>
      </c>
      <c r="F60" s="61">
        <v>12</v>
      </c>
      <c r="G60" s="61">
        <v>59</v>
      </c>
      <c r="H60" s="689"/>
      <c r="I60" s="485">
        <v>45.868499999999997</v>
      </c>
      <c r="J60" s="483">
        <f t="shared" si="4"/>
        <v>42.956499999999998</v>
      </c>
      <c r="K60" s="484">
        <v>42.956499999999998</v>
      </c>
      <c r="L60" s="485"/>
      <c r="M60" s="482"/>
      <c r="N60" s="482">
        <f t="shared" si="3"/>
        <v>17.182600000000001</v>
      </c>
      <c r="O60" s="290">
        <f t="shared" si="3"/>
        <v>0</v>
      </c>
      <c r="P60" s="55"/>
    </row>
    <row r="61" spans="1:16" ht="16.899999999999999" customHeight="1" x14ac:dyDescent="0.25">
      <c r="A61" s="60">
        <v>9</v>
      </c>
      <c r="B61" s="680"/>
      <c r="C61" s="8" t="s">
        <v>82</v>
      </c>
      <c r="D61" s="8">
        <v>5</v>
      </c>
      <c r="E61" s="8">
        <v>2</v>
      </c>
      <c r="F61" s="61">
        <v>12</v>
      </c>
      <c r="G61" s="61">
        <v>60</v>
      </c>
      <c r="H61" s="689"/>
      <c r="I61" s="485">
        <v>1.8192999999999999</v>
      </c>
      <c r="J61" s="483">
        <f t="shared" si="4"/>
        <v>0</v>
      </c>
      <c r="K61" s="484">
        <v>0</v>
      </c>
      <c r="L61" s="485"/>
      <c r="M61" s="482"/>
      <c r="N61" s="482">
        <f t="shared" si="3"/>
        <v>0</v>
      </c>
      <c r="O61" s="290">
        <f t="shared" si="3"/>
        <v>0</v>
      </c>
      <c r="P61" s="55"/>
    </row>
    <row r="62" spans="1:16" ht="16.899999999999999" customHeight="1" x14ac:dyDescent="0.25">
      <c r="A62" s="60">
        <v>10</v>
      </c>
      <c r="B62" s="681"/>
      <c r="C62" s="8">
        <v>83</v>
      </c>
      <c r="D62" s="8">
        <v>5</v>
      </c>
      <c r="E62" s="8" t="s">
        <v>9</v>
      </c>
      <c r="F62" s="61">
        <v>12</v>
      </c>
      <c r="G62" s="61">
        <v>63</v>
      </c>
      <c r="H62" s="689"/>
      <c r="I62" s="485">
        <v>159.7544</v>
      </c>
      <c r="J62" s="483">
        <f t="shared" si="4"/>
        <v>157.39340000000001</v>
      </c>
      <c r="K62" s="484">
        <v>157.39340000000001</v>
      </c>
      <c r="L62" s="485"/>
      <c r="M62" s="482"/>
      <c r="N62" s="482">
        <f t="shared" si="3"/>
        <v>62.957360000000008</v>
      </c>
      <c r="O62" s="290">
        <f t="shared" si="3"/>
        <v>0</v>
      </c>
      <c r="P62" s="55"/>
    </row>
    <row r="63" spans="1:16" ht="16.899999999999999" customHeight="1" x14ac:dyDescent="0.25">
      <c r="A63" s="62" t="s">
        <v>31</v>
      </c>
      <c r="B63" s="59" t="s">
        <v>88</v>
      </c>
      <c r="C63" s="52"/>
      <c r="D63" s="52"/>
      <c r="E63" s="52"/>
      <c r="F63" s="63"/>
      <c r="G63" s="63"/>
      <c r="H63" s="690" t="s">
        <v>84</v>
      </c>
      <c r="I63" s="486">
        <f>SUM(I64:I79)</f>
        <v>615.10700000000008</v>
      </c>
      <c r="J63" s="486">
        <f t="shared" ref="J63:K63" si="6">SUM(J64:J79)</f>
        <v>581.75160000000017</v>
      </c>
      <c r="K63" s="486">
        <f t="shared" si="6"/>
        <v>581.75160000000017</v>
      </c>
      <c r="L63" s="486"/>
      <c r="M63" s="481"/>
      <c r="N63" s="482">
        <f t="shared" si="3"/>
        <v>232.70064000000008</v>
      </c>
      <c r="O63" s="290">
        <f t="shared" si="3"/>
        <v>0</v>
      </c>
      <c r="P63" s="54"/>
    </row>
    <row r="64" spans="1:16" ht="16.899999999999999" customHeight="1" x14ac:dyDescent="0.25">
      <c r="A64" s="53">
        <v>1</v>
      </c>
      <c r="B64" s="680" t="s">
        <v>87</v>
      </c>
      <c r="C64" s="8" t="s">
        <v>85</v>
      </c>
      <c r="D64" s="8" t="s">
        <v>13</v>
      </c>
      <c r="E64" s="8" t="s">
        <v>9</v>
      </c>
      <c r="F64" s="61">
        <v>12</v>
      </c>
      <c r="G64" s="61">
        <v>58</v>
      </c>
      <c r="H64" s="691"/>
      <c r="I64" s="483">
        <v>0.81030000000000002</v>
      </c>
      <c r="J64" s="486">
        <f>K64+L64</f>
        <v>0.81030000000000002</v>
      </c>
      <c r="K64" s="484">
        <v>0.81030000000000002</v>
      </c>
      <c r="L64" s="483"/>
      <c r="M64" s="481"/>
      <c r="N64" s="482">
        <f t="shared" si="3"/>
        <v>0.32412000000000002</v>
      </c>
      <c r="O64" s="290">
        <f t="shared" si="3"/>
        <v>0</v>
      </c>
      <c r="P64" s="57"/>
    </row>
    <row r="65" spans="1:16" ht="16.899999999999999" customHeight="1" x14ac:dyDescent="0.25">
      <c r="A65" s="53">
        <v>2</v>
      </c>
      <c r="B65" s="680"/>
      <c r="C65" s="8" t="s">
        <v>85</v>
      </c>
      <c r="D65" s="8" t="s">
        <v>13</v>
      </c>
      <c r="E65" s="8" t="s">
        <v>11</v>
      </c>
      <c r="F65" s="64">
        <v>12</v>
      </c>
      <c r="G65" s="64">
        <v>61</v>
      </c>
      <c r="H65" s="691"/>
      <c r="I65" s="483">
        <v>32.341799999999999</v>
      </c>
      <c r="J65" s="486">
        <f t="shared" ref="J65:J79" si="7">K65+L65</f>
        <v>32.341799999999999</v>
      </c>
      <c r="K65" s="484">
        <v>32.341799999999999</v>
      </c>
      <c r="L65" s="483"/>
      <c r="M65" s="481"/>
      <c r="N65" s="482">
        <f t="shared" si="3"/>
        <v>12.936720000000001</v>
      </c>
      <c r="O65" s="290">
        <f t="shared" si="3"/>
        <v>0</v>
      </c>
      <c r="P65" s="57"/>
    </row>
    <row r="66" spans="1:16" ht="16.899999999999999" customHeight="1" x14ac:dyDescent="0.25">
      <c r="A66" s="53">
        <v>3</v>
      </c>
      <c r="B66" s="680"/>
      <c r="C66" s="9" t="s">
        <v>85</v>
      </c>
      <c r="D66" s="9" t="s">
        <v>13</v>
      </c>
      <c r="E66" s="9" t="s">
        <v>13</v>
      </c>
      <c r="F66" s="65">
        <v>12</v>
      </c>
      <c r="G66" s="65">
        <v>62</v>
      </c>
      <c r="H66" s="691"/>
      <c r="I66" s="485">
        <v>59.616900000000001</v>
      </c>
      <c r="J66" s="486">
        <f t="shared" si="7"/>
        <v>57.225900000000003</v>
      </c>
      <c r="K66" s="484">
        <v>57.225900000000003</v>
      </c>
      <c r="L66" s="485"/>
      <c r="M66" s="481"/>
      <c r="N66" s="482">
        <f t="shared" si="3"/>
        <v>22.890360000000001</v>
      </c>
      <c r="O66" s="290">
        <f t="shared" si="3"/>
        <v>0</v>
      </c>
      <c r="P66" s="56"/>
    </row>
    <row r="67" spans="1:16" ht="16.899999999999999" customHeight="1" x14ac:dyDescent="0.25">
      <c r="A67" s="53">
        <v>4</v>
      </c>
      <c r="B67" s="680"/>
      <c r="C67" s="8" t="s">
        <v>85</v>
      </c>
      <c r="D67" s="8" t="s">
        <v>12</v>
      </c>
      <c r="E67" s="8" t="s">
        <v>9</v>
      </c>
      <c r="F67" s="66">
        <v>12</v>
      </c>
      <c r="G67" s="66">
        <v>64</v>
      </c>
      <c r="H67" s="680"/>
      <c r="I67" s="483">
        <v>70.144999999999996</v>
      </c>
      <c r="J67" s="486">
        <f t="shared" si="7"/>
        <v>70.144999999999996</v>
      </c>
      <c r="K67" s="484">
        <v>70.144999999999996</v>
      </c>
      <c r="L67" s="483"/>
      <c r="M67" s="481"/>
      <c r="N67" s="482">
        <f t="shared" si="3"/>
        <v>28.058</v>
      </c>
      <c r="O67" s="290">
        <f t="shared" si="3"/>
        <v>0</v>
      </c>
      <c r="P67" s="57"/>
    </row>
    <row r="68" spans="1:16" ht="16.899999999999999" customHeight="1" x14ac:dyDescent="0.25">
      <c r="A68" s="53">
        <v>5</v>
      </c>
      <c r="B68" s="680"/>
      <c r="C68" s="9" t="s">
        <v>85</v>
      </c>
      <c r="D68" s="9" t="s">
        <v>12</v>
      </c>
      <c r="E68" s="9" t="s">
        <v>9</v>
      </c>
      <c r="F68" s="65">
        <v>13</v>
      </c>
      <c r="G68" s="65">
        <v>241</v>
      </c>
      <c r="H68" s="680"/>
      <c r="I68" s="485">
        <v>32.761899999999997</v>
      </c>
      <c r="J68" s="486">
        <f t="shared" si="7"/>
        <v>30.400899999999996</v>
      </c>
      <c r="K68" s="484">
        <v>30.400899999999996</v>
      </c>
      <c r="L68" s="485"/>
      <c r="M68" s="481"/>
      <c r="N68" s="482">
        <f t="shared" si="3"/>
        <v>12.160359999999999</v>
      </c>
      <c r="O68" s="290">
        <f t="shared" si="3"/>
        <v>0</v>
      </c>
      <c r="P68" s="56"/>
    </row>
    <row r="69" spans="1:16" ht="16.899999999999999" customHeight="1" x14ac:dyDescent="0.25">
      <c r="A69" s="53">
        <v>6</v>
      </c>
      <c r="B69" s="680"/>
      <c r="C69" s="8" t="s">
        <v>85</v>
      </c>
      <c r="D69" s="8" t="s">
        <v>10</v>
      </c>
      <c r="E69" s="8" t="s">
        <v>9</v>
      </c>
      <c r="F69" s="66">
        <v>12</v>
      </c>
      <c r="G69" s="66">
        <v>65</v>
      </c>
      <c r="H69" s="680"/>
      <c r="I69" s="483">
        <v>131.60890000000001</v>
      </c>
      <c r="J69" s="486">
        <f t="shared" si="7"/>
        <v>131.60890000000001</v>
      </c>
      <c r="K69" s="484">
        <v>131.60890000000001</v>
      </c>
      <c r="L69" s="483"/>
      <c r="M69" s="481"/>
      <c r="N69" s="482">
        <f t="shared" si="3"/>
        <v>52.643560000000008</v>
      </c>
      <c r="O69" s="290">
        <f t="shared" si="3"/>
        <v>0</v>
      </c>
      <c r="P69" s="57"/>
    </row>
    <row r="70" spans="1:16" ht="16.899999999999999" customHeight="1" x14ac:dyDescent="0.25">
      <c r="A70" s="53">
        <v>7</v>
      </c>
      <c r="B70" s="680"/>
      <c r="C70" s="8" t="s">
        <v>85</v>
      </c>
      <c r="D70" s="8" t="s">
        <v>10</v>
      </c>
      <c r="E70" s="8" t="s">
        <v>11</v>
      </c>
      <c r="F70" s="66">
        <v>12</v>
      </c>
      <c r="G70" s="66">
        <v>66</v>
      </c>
      <c r="H70" s="680"/>
      <c r="I70" s="483">
        <v>20.406500000000001</v>
      </c>
      <c r="J70" s="486">
        <f t="shared" si="7"/>
        <v>20.406500000000001</v>
      </c>
      <c r="K70" s="484">
        <v>20.406500000000001</v>
      </c>
      <c r="L70" s="483"/>
      <c r="M70" s="481"/>
      <c r="N70" s="482">
        <f t="shared" si="3"/>
        <v>8.1626000000000012</v>
      </c>
      <c r="O70" s="290">
        <f t="shared" si="3"/>
        <v>0</v>
      </c>
      <c r="P70" s="57"/>
    </row>
    <row r="71" spans="1:16" ht="16.899999999999999" customHeight="1" x14ac:dyDescent="0.25">
      <c r="A71" s="53">
        <v>8</v>
      </c>
      <c r="B71" s="680"/>
      <c r="C71" s="9" t="s">
        <v>85</v>
      </c>
      <c r="D71" s="9" t="s">
        <v>55</v>
      </c>
      <c r="E71" s="9" t="s">
        <v>9</v>
      </c>
      <c r="F71" s="65">
        <v>12</v>
      </c>
      <c r="G71" s="65">
        <v>67</v>
      </c>
      <c r="H71" s="680"/>
      <c r="I71" s="485">
        <v>176.2876</v>
      </c>
      <c r="J71" s="486">
        <f t="shared" si="7"/>
        <v>164.63759999999999</v>
      </c>
      <c r="K71" s="484">
        <v>164.63759999999999</v>
      </c>
      <c r="L71" s="485"/>
      <c r="M71" s="481"/>
      <c r="N71" s="482">
        <f t="shared" si="3"/>
        <v>65.855040000000002</v>
      </c>
      <c r="O71" s="290">
        <f t="shared" si="3"/>
        <v>0</v>
      </c>
      <c r="P71" s="56"/>
    </row>
    <row r="72" spans="1:16" ht="16.899999999999999" customHeight="1" x14ac:dyDescent="0.25">
      <c r="A72" s="53">
        <v>9</v>
      </c>
      <c r="B72" s="680"/>
      <c r="C72" s="67" t="s">
        <v>85</v>
      </c>
      <c r="D72" s="67" t="s">
        <v>10</v>
      </c>
      <c r="E72" s="67" t="s">
        <v>13</v>
      </c>
      <c r="F72" s="64">
        <v>12</v>
      </c>
      <c r="G72" s="64">
        <v>68</v>
      </c>
      <c r="H72" s="680"/>
      <c r="I72" s="483">
        <v>12.7791</v>
      </c>
      <c r="J72" s="486">
        <f t="shared" si="7"/>
        <v>12.7791</v>
      </c>
      <c r="K72" s="484">
        <v>12.7791</v>
      </c>
      <c r="L72" s="483"/>
      <c r="M72" s="481"/>
      <c r="N72" s="482">
        <f t="shared" si="3"/>
        <v>5.1116400000000004</v>
      </c>
      <c r="O72" s="290">
        <f t="shared" si="3"/>
        <v>0</v>
      </c>
      <c r="P72" s="57"/>
    </row>
    <row r="73" spans="1:16" ht="16.899999999999999" customHeight="1" x14ac:dyDescent="0.25">
      <c r="A73" s="53">
        <v>10</v>
      </c>
      <c r="B73" s="680"/>
      <c r="C73" s="67" t="s">
        <v>85</v>
      </c>
      <c r="D73" s="67" t="s">
        <v>55</v>
      </c>
      <c r="E73" s="67" t="s">
        <v>11</v>
      </c>
      <c r="F73" s="64">
        <v>12</v>
      </c>
      <c r="G73" s="64">
        <v>69</v>
      </c>
      <c r="H73" s="680"/>
      <c r="I73" s="483">
        <v>6.1197999999999997</v>
      </c>
      <c r="J73" s="486">
        <f t="shared" si="7"/>
        <v>6.1197999999999997</v>
      </c>
      <c r="K73" s="484">
        <v>6.1197999999999997</v>
      </c>
      <c r="L73" s="483"/>
      <c r="M73" s="481"/>
      <c r="N73" s="482">
        <f t="shared" si="3"/>
        <v>2.4479199999999999</v>
      </c>
      <c r="O73" s="290">
        <f t="shared" si="3"/>
        <v>0</v>
      </c>
      <c r="P73" s="57"/>
    </row>
    <row r="74" spans="1:16" ht="16.899999999999999" customHeight="1" x14ac:dyDescent="0.25">
      <c r="A74" s="53">
        <v>11</v>
      </c>
      <c r="B74" s="680"/>
      <c r="C74" s="67" t="s">
        <v>85</v>
      </c>
      <c r="D74" s="67" t="s">
        <v>55</v>
      </c>
      <c r="E74" s="67" t="s">
        <v>13</v>
      </c>
      <c r="F74" s="64">
        <v>12</v>
      </c>
      <c r="G74" s="64">
        <v>70</v>
      </c>
      <c r="H74" s="680"/>
      <c r="I74" s="483">
        <v>3.9424999999999999</v>
      </c>
      <c r="J74" s="486">
        <f t="shared" si="7"/>
        <v>3.9424999999999999</v>
      </c>
      <c r="K74" s="484">
        <v>3.9424999999999999</v>
      </c>
      <c r="L74" s="483"/>
      <c r="M74" s="481"/>
      <c r="N74" s="482">
        <f t="shared" si="3"/>
        <v>1.577</v>
      </c>
      <c r="O74" s="290">
        <f t="shared" si="3"/>
        <v>0</v>
      </c>
      <c r="P74" s="57"/>
    </row>
    <row r="75" spans="1:16" ht="16.899999999999999" customHeight="1" x14ac:dyDescent="0.25">
      <c r="A75" s="53">
        <v>12</v>
      </c>
      <c r="B75" s="680"/>
      <c r="C75" s="67" t="s">
        <v>85</v>
      </c>
      <c r="D75" s="67" t="s">
        <v>11</v>
      </c>
      <c r="E75" s="67" t="s">
        <v>9</v>
      </c>
      <c r="F75" s="64">
        <v>13</v>
      </c>
      <c r="G75" s="64">
        <v>237</v>
      </c>
      <c r="H75" s="680"/>
      <c r="I75" s="483">
        <v>8.0579000000000001</v>
      </c>
      <c r="J75" s="486">
        <f t="shared" si="7"/>
        <v>8.0579000000000001</v>
      </c>
      <c r="K75" s="484">
        <v>8.0579000000000001</v>
      </c>
      <c r="L75" s="483"/>
      <c r="M75" s="481"/>
      <c r="N75" s="482">
        <f t="shared" si="3"/>
        <v>3.22316</v>
      </c>
      <c r="O75" s="290">
        <f t="shared" si="3"/>
        <v>0</v>
      </c>
      <c r="P75" s="57"/>
    </row>
    <row r="76" spans="1:16" ht="16.899999999999999" customHeight="1" x14ac:dyDescent="0.25">
      <c r="A76" s="53">
        <v>13</v>
      </c>
      <c r="B76" s="680"/>
      <c r="C76" s="67" t="s">
        <v>85</v>
      </c>
      <c r="D76" s="67" t="s">
        <v>9</v>
      </c>
      <c r="E76" s="67" t="s">
        <v>9</v>
      </c>
      <c r="F76" s="64">
        <v>13</v>
      </c>
      <c r="G76" s="64">
        <v>238</v>
      </c>
      <c r="H76" s="680"/>
      <c r="I76" s="483">
        <v>6.1197999999999997</v>
      </c>
      <c r="J76" s="486">
        <f t="shared" si="7"/>
        <v>6.1197999999999997</v>
      </c>
      <c r="K76" s="484">
        <v>6.1197999999999997</v>
      </c>
      <c r="L76" s="483"/>
      <c r="M76" s="481"/>
      <c r="N76" s="482">
        <f t="shared" ref="N76:O79" si="8">K76*0.4</f>
        <v>2.4479199999999999</v>
      </c>
      <c r="O76" s="290">
        <f t="shared" si="8"/>
        <v>0</v>
      </c>
      <c r="P76" s="57"/>
    </row>
    <row r="77" spans="1:16" ht="16.899999999999999" customHeight="1" x14ac:dyDescent="0.25">
      <c r="A77" s="53">
        <v>14</v>
      </c>
      <c r="B77" s="680"/>
      <c r="C77" s="68" t="s">
        <v>85</v>
      </c>
      <c r="D77" s="68" t="s">
        <v>21</v>
      </c>
      <c r="E77" s="68" t="s">
        <v>9</v>
      </c>
      <c r="F77" s="69">
        <v>13</v>
      </c>
      <c r="G77" s="69">
        <v>239</v>
      </c>
      <c r="H77" s="680"/>
      <c r="I77" s="485">
        <v>44.519599999999997</v>
      </c>
      <c r="J77" s="486">
        <f t="shared" si="7"/>
        <v>37.1556</v>
      </c>
      <c r="K77" s="484">
        <v>37.1556</v>
      </c>
      <c r="L77" s="485"/>
      <c r="M77" s="481"/>
      <c r="N77" s="482">
        <f t="shared" si="8"/>
        <v>14.86224</v>
      </c>
      <c r="O77" s="290">
        <f t="shared" si="8"/>
        <v>0</v>
      </c>
      <c r="P77" s="56"/>
    </row>
    <row r="78" spans="1:16" ht="16.899999999999999" customHeight="1" x14ac:dyDescent="0.25">
      <c r="A78" s="53">
        <v>15</v>
      </c>
      <c r="B78" s="680"/>
      <c r="C78" s="68" t="s">
        <v>85</v>
      </c>
      <c r="D78" s="68" t="s">
        <v>21</v>
      </c>
      <c r="E78" s="68" t="s">
        <v>11</v>
      </c>
      <c r="F78" s="69">
        <v>13</v>
      </c>
      <c r="G78" s="69">
        <v>240</v>
      </c>
      <c r="H78" s="680"/>
      <c r="I78" s="485">
        <v>7.2374000000000001</v>
      </c>
      <c r="J78" s="486">
        <f t="shared" si="7"/>
        <v>0</v>
      </c>
      <c r="K78" s="484">
        <v>0</v>
      </c>
      <c r="L78" s="485"/>
      <c r="M78" s="481"/>
      <c r="N78" s="482">
        <f t="shared" si="8"/>
        <v>0</v>
      </c>
      <c r="O78" s="290">
        <f t="shared" si="8"/>
        <v>0</v>
      </c>
      <c r="P78" s="56"/>
    </row>
    <row r="79" spans="1:16" ht="16.899999999999999" customHeight="1" x14ac:dyDescent="0.25">
      <c r="A79" s="53">
        <v>16</v>
      </c>
      <c r="B79" s="681"/>
      <c r="C79" s="68" t="s">
        <v>85</v>
      </c>
      <c r="D79" s="68" t="s">
        <v>12</v>
      </c>
      <c r="E79" s="68" t="s">
        <v>11</v>
      </c>
      <c r="F79" s="69">
        <v>13</v>
      </c>
      <c r="G79" s="69">
        <v>242</v>
      </c>
      <c r="H79" s="681"/>
      <c r="I79" s="485">
        <v>2.3519999999999999</v>
      </c>
      <c r="J79" s="486">
        <f t="shared" si="7"/>
        <v>0</v>
      </c>
      <c r="K79" s="484">
        <v>0</v>
      </c>
      <c r="L79" s="485"/>
      <c r="M79" s="481"/>
      <c r="N79" s="482">
        <f t="shared" si="8"/>
        <v>0</v>
      </c>
      <c r="O79" s="290">
        <f t="shared" si="8"/>
        <v>0</v>
      </c>
      <c r="P79" s="56"/>
    </row>
    <row r="80" spans="1:16" s="210" customFormat="1" ht="16.899999999999999" customHeight="1" x14ac:dyDescent="0.25">
      <c r="A80" s="211"/>
      <c r="B80" s="208" t="s">
        <v>218</v>
      </c>
      <c r="C80" s="208"/>
      <c r="D80" s="208"/>
      <c r="E80" s="208"/>
      <c r="F80" s="208"/>
      <c r="G80" s="208"/>
      <c r="H80" s="209"/>
      <c r="I80" s="487">
        <f>I81+I89+I96+I117+I140</f>
        <v>398.12100000000004</v>
      </c>
      <c r="J80" s="487">
        <f>K80+L80</f>
        <v>312.02310000000006</v>
      </c>
      <c r="K80" s="487">
        <f t="shared" ref="K80:L80" si="9">K81+K89+K96+K117+K140</f>
        <v>312.02310000000006</v>
      </c>
      <c r="L80" s="487">
        <f t="shared" si="9"/>
        <v>0</v>
      </c>
      <c r="M80" s="487">
        <f>N80+O80</f>
        <v>124.80924000000003</v>
      </c>
      <c r="N80" s="487">
        <f>K80*0.4</f>
        <v>124.80924000000003</v>
      </c>
      <c r="O80" s="296">
        <f>L80*0.4</f>
        <v>0</v>
      </c>
      <c r="P80" s="208"/>
    </row>
    <row r="81" spans="1:16" s="70" customFormat="1" ht="16.899999999999999" customHeight="1" x14ac:dyDescent="0.25">
      <c r="A81" s="28" t="s">
        <v>25</v>
      </c>
      <c r="B81" s="692" t="s">
        <v>29</v>
      </c>
      <c r="C81" s="693"/>
      <c r="D81" s="694"/>
      <c r="E81" s="27"/>
      <c r="F81" s="27"/>
      <c r="G81" s="27"/>
      <c r="H81" s="28"/>
      <c r="I81" s="488">
        <f>SUM(I82:I88)</f>
        <v>80.887799999999999</v>
      </c>
      <c r="J81" s="489">
        <f t="shared" ref="J81:J140" si="10">K81+L81</f>
        <v>76.995599999999996</v>
      </c>
      <c r="K81" s="488">
        <f t="shared" ref="K81" si="11">SUM(K82:K88)</f>
        <v>76.995599999999996</v>
      </c>
      <c r="L81" s="488"/>
      <c r="M81" s="489">
        <f t="shared" ref="M81:M140" si="12">N81+O81</f>
        <v>30.79824</v>
      </c>
      <c r="N81" s="484">
        <f t="shared" ref="N81:O140" si="13">K81*0.4</f>
        <v>30.79824</v>
      </c>
      <c r="O81" s="299">
        <f t="shared" si="13"/>
        <v>0</v>
      </c>
      <c r="P81" s="27"/>
    </row>
    <row r="82" spans="1:16" ht="16.899999999999999" customHeight="1" x14ac:dyDescent="0.25">
      <c r="A82" s="24">
        <v>1</v>
      </c>
      <c r="B82" s="695" t="s">
        <v>37</v>
      </c>
      <c r="C82" s="8">
        <v>1</v>
      </c>
      <c r="D82" s="8">
        <v>1</v>
      </c>
      <c r="E82" s="8">
        <v>86</v>
      </c>
      <c r="F82" s="8">
        <v>3</v>
      </c>
      <c r="G82" s="8">
        <v>1</v>
      </c>
      <c r="H82" s="679" t="s">
        <v>17</v>
      </c>
      <c r="I82" s="490">
        <v>1.2121999999999999</v>
      </c>
      <c r="J82" s="483">
        <f t="shared" si="10"/>
        <v>0</v>
      </c>
      <c r="K82" s="490"/>
      <c r="L82" s="490"/>
      <c r="M82" s="483">
        <f t="shared" si="12"/>
        <v>0</v>
      </c>
      <c r="N82" s="483"/>
      <c r="O82" s="301"/>
      <c r="P82" s="72"/>
    </row>
    <row r="83" spans="1:16" s="70" customFormat="1" ht="16.899999999999999" customHeight="1" x14ac:dyDescent="0.25">
      <c r="A83" s="26">
        <v>2</v>
      </c>
      <c r="B83" s="696"/>
      <c r="C83" s="2" t="s">
        <v>9</v>
      </c>
      <c r="D83" s="2" t="s">
        <v>11</v>
      </c>
      <c r="E83" s="2" t="s">
        <v>15</v>
      </c>
      <c r="F83" s="3">
        <v>3</v>
      </c>
      <c r="G83" s="3">
        <v>1</v>
      </c>
      <c r="H83" s="680"/>
      <c r="I83" s="491">
        <v>11.392099999999999</v>
      </c>
      <c r="J83" s="484">
        <f t="shared" si="10"/>
        <v>11.392099999999999</v>
      </c>
      <c r="K83" s="492">
        <v>11.392099999999999</v>
      </c>
      <c r="L83" s="492"/>
      <c r="M83" s="484">
        <f t="shared" si="12"/>
        <v>4.5568400000000002</v>
      </c>
      <c r="N83" s="484">
        <f t="shared" si="13"/>
        <v>4.5568400000000002</v>
      </c>
      <c r="O83" s="304"/>
      <c r="P83" s="73"/>
    </row>
    <row r="84" spans="1:16" s="70" customFormat="1" ht="16.899999999999999" customHeight="1" x14ac:dyDescent="0.25">
      <c r="A84" s="26">
        <v>3</v>
      </c>
      <c r="B84" s="696"/>
      <c r="C84" s="2" t="s">
        <v>9</v>
      </c>
      <c r="D84" s="2" t="s">
        <v>11</v>
      </c>
      <c r="E84" s="2" t="s">
        <v>16</v>
      </c>
      <c r="F84" s="3">
        <v>3</v>
      </c>
      <c r="G84" s="3">
        <v>2</v>
      </c>
      <c r="H84" s="680"/>
      <c r="I84" s="491">
        <v>30.578299999999999</v>
      </c>
      <c r="J84" s="484">
        <f t="shared" si="10"/>
        <v>30.578299999999999</v>
      </c>
      <c r="K84" s="492">
        <v>30.578299999999999</v>
      </c>
      <c r="L84" s="492"/>
      <c r="M84" s="484">
        <f t="shared" si="12"/>
        <v>12.23132</v>
      </c>
      <c r="N84" s="484">
        <f t="shared" si="13"/>
        <v>12.23132</v>
      </c>
      <c r="O84" s="304"/>
      <c r="P84" s="73"/>
    </row>
    <row r="85" spans="1:16" s="70" customFormat="1" ht="16.899999999999999" customHeight="1" x14ac:dyDescent="0.25">
      <c r="A85" s="26">
        <v>4</v>
      </c>
      <c r="B85" s="696"/>
      <c r="C85" s="2" t="s">
        <v>9</v>
      </c>
      <c r="D85" s="2">
        <v>3</v>
      </c>
      <c r="E85" s="2" t="s">
        <v>15</v>
      </c>
      <c r="F85" s="3">
        <v>3</v>
      </c>
      <c r="G85" s="3">
        <v>3</v>
      </c>
      <c r="H85" s="680"/>
      <c r="I85" s="491">
        <v>5.0667</v>
      </c>
      <c r="J85" s="484">
        <f t="shared" si="10"/>
        <v>5.0667</v>
      </c>
      <c r="K85" s="492">
        <v>5.0667</v>
      </c>
      <c r="L85" s="492"/>
      <c r="M85" s="484">
        <f t="shared" si="12"/>
        <v>2.0266800000000003</v>
      </c>
      <c r="N85" s="484">
        <f t="shared" si="13"/>
        <v>2.0266800000000003</v>
      </c>
      <c r="O85" s="304"/>
      <c r="P85" s="73"/>
    </row>
    <row r="86" spans="1:16" s="70" customFormat="1" ht="16.899999999999999" customHeight="1" x14ac:dyDescent="0.25">
      <c r="A86" s="26">
        <v>5</v>
      </c>
      <c r="B86" s="696"/>
      <c r="C86" s="1" t="s">
        <v>9</v>
      </c>
      <c r="D86" s="1" t="s">
        <v>12</v>
      </c>
      <c r="E86" s="1" t="s">
        <v>15</v>
      </c>
      <c r="F86" s="7">
        <v>3</v>
      </c>
      <c r="G86" s="7">
        <v>4</v>
      </c>
      <c r="H86" s="680"/>
      <c r="I86" s="493">
        <v>28.4038</v>
      </c>
      <c r="J86" s="484">
        <f t="shared" si="10"/>
        <v>25.723800000000001</v>
      </c>
      <c r="K86" s="494">
        <v>25.723800000000001</v>
      </c>
      <c r="L86" s="494"/>
      <c r="M86" s="484">
        <f t="shared" si="12"/>
        <v>10.289520000000001</v>
      </c>
      <c r="N86" s="484">
        <f t="shared" si="13"/>
        <v>10.289520000000001</v>
      </c>
      <c r="O86" s="304"/>
      <c r="P86" s="74"/>
    </row>
    <row r="87" spans="1:16" s="70" customFormat="1" ht="16.899999999999999" customHeight="1" x14ac:dyDescent="0.25">
      <c r="A87" s="26">
        <v>6</v>
      </c>
      <c r="B87" s="696"/>
      <c r="C87" s="2" t="s">
        <v>11</v>
      </c>
      <c r="D87" s="2" t="s">
        <v>12</v>
      </c>
      <c r="E87" s="2" t="s">
        <v>15</v>
      </c>
      <c r="F87" s="3">
        <v>3</v>
      </c>
      <c r="G87" s="3">
        <v>5</v>
      </c>
      <c r="H87" s="680"/>
      <c r="I87" s="491">
        <v>1.2091000000000001</v>
      </c>
      <c r="J87" s="484">
        <f t="shared" si="10"/>
        <v>1.2091000000000001</v>
      </c>
      <c r="K87" s="492">
        <v>1.2091000000000001</v>
      </c>
      <c r="L87" s="492"/>
      <c r="M87" s="484">
        <f t="shared" si="12"/>
        <v>0.48364000000000007</v>
      </c>
      <c r="N87" s="484">
        <f t="shared" si="13"/>
        <v>0.48364000000000007</v>
      </c>
      <c r="O87" s="304"/>
      <c r="P87" s="75"/>
    </row>
    <row r="88" spans="1:16" s="70" customFormat="1" ht="16.899999999999999" customHeight="1" x14ac:dyDescent="0.25">
      <c r="A88" s="26">
        <v>7</v>
      </c>
      <c r="B88" s="697"/>
      <c r="C88" s="2" t="s">
        <v>11</v>
      </c>
      <c r="D88" s="2" t="s">
        <v>11</v>
      </c>
      <c r="E88" s="2" t="s">
        <v>16</v>
      </c>
      <c r="F88" s="3">
        <v>3</v>
      </c>
      <c r="G88" s="3">
        <v>6</v>
      </c>
      <c r="H88" s="681"/>
      <c r="I88" s="491">
        <v>3.0255999999999998</v>
      </c>
      <c r="J88" s="484">
        <f t="shared" si="10"/>
        <v>3.0255999999999998</v>
      </c>
      <c r="K88" s="492">
        <v>3.0255999999999998</v>
      </c>
      <c r="L88" s="492"/>
      <c r="M88" s="484">
        <f t="shared" si="12"/>
        <v>1.21024</v>
      </c>
      <c r="N88" s="484">
        <f t="shared" si="13"/>
        <v>1.21024</v>
      </c>
      <c r="O88" s="304"/>
      <c r="P88" s="75"/>
    </row>
    <row r="89" spans="1:16" s="78" customFormat="1" ht="16.899999999999999" customHeight="1" x14ac:dyDescent="0.2">
      <c r="A89" s="76" t="s">
        <v>30</v>
      </c>
      <c r="B89" s="692" t="s">
        <v>34</v>
      </c>
      <c r="C89" s="693"/>
      <c r="D89" s="694"/>
      <c r="E89" s="5"/>
      <c r="F89" s="6"/>
      <c r="G89" s="6"/>
      <c r="H89" s="22"/>
      <c r="I89" s="495">
        <f>SUM(I90:I95)</f>
        <v>30.675600000000003</v>
      </c>
      <c r="J89" s="489">
        <f t="shared" si="10"/>
        <v>20.659800000000001</v>
      </c>
      <c r="K89" s="495">
        <f>SUM(K90:K95)</f>
        <v>20.659800000000001</v>
      </c>
      <c r="L89" s="495"/>
      <c r="M89" s="489">
        <f t="shared" si="12"/>
        <v>8.2639200000000006</v>
      </c>
      <c r="N89" s="484">
        <f t="shared" si="13"/>
        <v>8.2639200000000006</v>
      </c>
      <c r="O89" s="299">
        <f t="shared" si="13"/>
        <v>0</v>
      </c>
      <c r="P89" s="77"/>
    </row>
    <row r="90" spans="1:16" s="70" customFormat="1" ht="16.899999999999999" customHeight="1" x14ac:dyDescent="0.25">
      <c r="A90" s="2">
        <v>1</v>
      </c>
      <c r="B90" s="695" t="s">
        <v>35</v>
      </c>
      <c r="C90" s="26">
        <v>1</v>
      </c>
      <c r="D90" s="26">
        <v>1</v>
      </c>
      <c r="E90" s="26">
        <v>90</v>
      </c>
      <c r="F90" s="3">
        <v>9</v>
      </c>
      <c r="G90" s="3">
        <v>238</v>
      </c>
      <c r="H90" s="703" t="s">
        <v>17</v>
      </c>
      <c r="I90" s="496">
        <v>4.2191000000000001</v>
      </c>
      <c r="J90" s="484">
        <f t="shared" si="10"/>
        <v>4.2191000000000001</v>
      </c>
      <c r="K90" s="492">
        <v>4.2191000000000001</v>
      </c>
      <c r="L90" s="497"/>
      <c r="M90" s="484">
        <f t="shared" si="12"/>
        <v>1.68764</v>
      </c>
      <c r="N90" s="484">
        <f t="shared" si="13"/>
        <v>1.68764</v>
      </c>
      <c r="O90" s="304"/>
      <c r="P90" s="80"/>
    </row>
    <row r="91" spans="1:16" s="70" customFormat="1" ht="16.899999999999999" customHeight="1" x14ac:dyDescent="0.25">
      <c r="A91" s="2">
        <v>2</v>
      </c>
      <c r="B91" s="696"/>
      <c r="C91" s="26">
        <v>1</v>
      </c>
      <c r="D91" s="26">
        <v>2</v>
      </c>
      <c r="E91" s="26">
        <v>94</v>
      </c>
      <c r="F91" s="3">
        <v>9</v>
      </c>
      <c r="G91" s="3">
        <v>239</v>
      </c>
      <c r="H91" s="704"/>
      <c r="I91" s="496">
        <v>2.0971000000000002</v>
      </c>
      <c r="J91" s="484">
        <f t="shared" si="10"/>
        <v>0.86810000000000009</v>
      </c>
      <c r="K91" s="492">
        <v>0.86810000000000009</v>
      </c>
      <c r="L91" s="497"/>
      <c r="M91" s="484">
        <f t="shared" si="12"/>
        <v>0.34724000000000005</v>
      </c>
      <c r="N91" s="484">
        <f t="shared" si="13"/>
        <v>0.34724000000000005</v>
      </c>
      <c r="O91" s="304"/>
      <c r="P91" s="80"/>
    </row>
    <row r="92" spans="1:16" s="70" customFormat="1" ht="16.899999999999999" customHeight="1" x14ac:dyDescent="0.25">
      <c r="A92" s="2">
        <v>3</v>
      </c>
      <c r="B92" s="696"/>
      <c r="C92" s="26">
        <v>2</v>
      </c>
      <c r="D92" s="26">
        <v>1</v>
      </c>
      <c r="E92" s="26">
        <v>90</v>
      </c>
      <c r="F92" s="3">
        <v>9</v>
      </c>
      <c r="G92" s="3">
        <v>240</v>
      </c>
      <c r="H92" s="704"/>
      <c r="I92" s="496">
        <v>9.1951000000000001</v>
      </c>
      <c r="J92" s="484">
        <f t="shared" si="10"/>
        <v>9.1951000000000001</v>
      </c>
      <c r="K92" s="492">
        <v>9.1951000000000001</v>
      </c>
      <c r="L92" s="497"/>
      <c r="M92" s="484">
        <f t="shared" si="12"/>
        <v>3.6780400000000002</v>
      </c>
      <c r="N92" s="484">
        <f t="shared" si="13"/>
        <v>3.6780400000000002</v>
      </c>
      <c r="O92" s="304"/>
      <c r="P92" s="81"/>
    </row>
    <row r="93" spans="1:16" s="70" customFormat="1" ht="16.899999999999999" customHeight="1" x14ac:dyDescent="0.25">
      <c r="A93" s="2">
        <v>4</v>
      </c>
      <c r="B93" s="696"/>
      <c r="C93" s="3">
        <v>3</v>
      </c>
      <c r="D93" s="3">
        <v>1</v>
      </c>
      <c r="E93" s="3">
        <v>90</v>
      </c>
      <c r="F93" s="3">
        <v>9</v>
      </c>
      <c r="G93" s="3">
        <v>241</v>
      </c>
      <c r="H93" s="704"/>
      <c r="I93" s="496">
        <v>6.3775000000000004</v>
      </c>
      <c r="J93" s="484">
        <f t="shared" si="10"/>
        <v>6.3775000000000004</v>
      </c>
      <c r="K93" s="492">
        <v>6.3775000000000004</v>
      </c>
      <c r="L93" s="497"/>
      <c r="M93" s="484">
        <f t="shared" si="12"/>
        <v>2.5510000000000002</v>
      </c>
      <c r="N93" s="484">
        <f t="shared" si="13"/>
        <v>2.5510000000000002</v>
      </c>
      <c r="O93" s="304"/>
      <c r="P93" s="81"/>
    </row>
    <row r="94" spans="1:16" ht="16.899999999999999" customHeight="1" x14ac:dyDescent="0.25">
      <c r="A94" s="8">
        <v>5</v>
      </c>
      <c r="B94" s="696"/>
      <c r="C94" s="9">
        <v>2</v>
      </c>
      <c r="D94" s="9">
        <v>2</v>
      </c>
      <c r="E94" s="9">
        <v>94</v>
      </c>
      <c r="F94" s="9">
        <v>9</v>
      </c>
      <c r="G94" s="9">
        <v>242</v>
      </c>
      <c r="H94" s="704"/>
      <c r="I94" s="498">
        <v>1.8243</v>
      </c>
      <c r="J94" s="483"/>
      <c r="K94" s="499"/>
      <c r="L94" s="499"/>
      <c r="M94" s="483"/>
      <c r="N94" s="483"/>
      <c r="O94" s="301"/>
      <c r="P94" s="72"/>
    </row>
    <row r="95" spans="1:16" ht="16.899999999999999" customHeight="1" x14ac:dyDescent="0.25">
      <c r="A95" s="8">
        <v>6</v>
      </c>
      <c r="B95" s="697"/>
      <c r="C95" s="9">
        <v>1</v>
      </c>
      <c r="D95" s="9">
        <v>5</v>
      </c>
      <c r="E95" s="9">
        <v>90</v>
      </c>
      <c r="F95" s="9">
        <v>9</v>
      </c>
      <c r="G95" s="9">
        <v>243</v>
      </c>
      <c r="H95" s="705"/>
      <c r="I95" s="498">
        <v>6.9625000000000004</v>
      </c>
      <c r="J95" s="483"/>
      <c r="K95" s="499"/>
      <c r="L95" s="499"/>
      <c r="M95" s="483"/>
      <c r="N95" s="483"/>
      <c r="O95" s="301"/>
      <c r="P95" s="72"/>
    </row>
    <row r="96" spans="1:16" s="70" customFormat="1" ht="16.899999999999999" customHeight="1" x14ac:dyDescent="0.25">
      <c r="A96" s="76" t="s">
        <v>31</v>
      </c>
      <c r="B96" s="706" t="s">
        <v>36</v>
      </c>
      <c r="C96" s="707"/>
      <c r="D96" s="708"/>
      <c r="E96" s="83"/>
      <c r="F96" s="84"/>
      <c r="G96" s="84"/>
      <c r="H96" s="85"/>
      <c r="I96" s="488">
        <f>SUM(I97:I116)</f>
        <v>150.17280000000002</v>
      </c>
      <c r="J96" s="489">
        <f t="shared" si="10"/>
        <v>138.52100000000002</v>
      </c>
      <c r="K96" s="488">
        <f t="shared" ref="K96" si="14">SUM(K97:K116)</f>
        <v>138.52100000000002</v>
      </c>
      <c r="L96" s="488"/>
      <c r="M96" s="489">
        <f t="shared" si="12"/>
        <v>55.408400000000007</v>
      </c>
      <c r="N96" s="484">
        <f t="shared" si="13"/>
        <v>55.408400000000007</v>
      </c>
      <c r="O96" s="299">
        <f t="shared" si="13"/>
        <v>0</v>
      </c>
      <c r="P96" s="86"/>
    </row>
    <row r="97" spans="1:20" s="70" customFormat="1" ht="16.899999999999999" customHeight="1" x14ac:dyDescent="0.25">
      <c r="A97" s="2">
        <v>1</v>
      </c>
      <c r="B97" s="695" t="s">
        <v>38</v>
      </c>
      <c r="C97" s="87" t="s">
        <v>11</v>
      </c>
      <c r="D97" s="87" t="s">
        <v>21</v>
      </c>
      <c r="E97" s="87" t="s">
        <v>20</v>
      </c>
      <c r="F97" s="3">
        <v>8</v>
      </c>
      <c r="G97" s="3">
        <v>188</v>
      </c>
      <c r="H97" s="703" t="s">
        <v>17</v>
      </c>
      <c r="I97" s="491">
        <v>0.60419999999999996</v>
      </c>
      <c r="J97" s="484">
        <f t="shared" si="10"/>
        <v>0.60419999999999996</v>
      </c>
      <c r="K97" s="496">
        <v>0.60419999999999996</v>
      </c>
      <c r="L97" s="496"/>
      <c r="M97" s="484">
        <f t="shared" si="12"/>
        <v>0.24168000000000001</v>
      </c>
      <c r="N97" s="484">
        <f t="shared" si="13"/>
        <v>0.24168000000000001</v>
      </c>
      <c r="O97" s="304"/>
      <c r="P97" s="88"/>
    </row>
    <row r="98" spans="1:20" s="70" customFormat="1" ht="16.899999999999999" customHeight="1" x14ac:dyDescent="0.25">
      <c r="A98" s="2">
        <v>2</v>
      </c>
      <c r="B98" s="696"/>
      <c r="C98" s="89" t="s">
        <v>9</v>
      </c>
      <c r="D98" s="89" t="s">
        <v>12</v>
      </c>
      <c r="E98" s="89" t="s">
        <v>20</v>
      </c>
      <c r="F98" s="3">
        <v>8</v>
      </c>
      <c r="G98" s="3">
        <v>189</v>
      </c>
      <c r="H98" s="704"/>
      <c r="I98" s="491">
        <v>0.57850000000000001</v>
      </c>
      <c r="J98" s="484">
        <f t="shared" si="10"/>
        <v>0.57850000000000001</v>
      </c>
      <c r="K98" s="496">
        <v>0.57850000000000001</v>
      </c>
      <c r="L98" s="496"/>
      <c r="M98" s="484">
        <f t="shared" si="12"/>
        <v>0.23140000000000002</v>
      </c>
      <c r="N98" s="484">
        <f t="shared" si="13"/>
        <v>0.23140000000000002</v>
      </c>
      <c r="O98" s="304"/>
      <c r="P98" s="88"/>
      <c r="R98" s="176"/>
      <c r="S98" s="176"/>
      <c r="T98" s="176"/>
    </row>
    <row r="99" spans="1:20" s="70" customFormat="1" ht="16.899999999999999" customHeight="1" x14ac:dyDescent="0.25">
      <c r="A99" s="2">
        <v>3</v>
      </c>
      <c r="B99" s="696"/>
      <c r="C99" s="89" t="s">
        <v>9</v>
      </c>
      <c r="D99" s="89" t="s">
        <v>9</v>
      </c>
      <c r="E99" s="89" t="s">
        <v>20</v>
      </c>
      <c r="F99" s="3">
        <v>8</v>
      </c>
      <c r="G99" s="3">
        <v>193</v>
      </c>
      <c r="H99" s="704"/>
      <c r="I99" s="491">
        <v>38.698700000000002</v>
      </c>
      <c r="J99" s="484">
        <f t="shared" si="10"/>
        <v>38.698700000000002</v>
      </c>
      <c r="K99" s="496">
        <v>38.698700000000002</v>
      </c>
      <c r="L99" s="496"/>
      <c r="M99" s="484">
        <f t="shared" si="12"/>
        <v>15.479480000000002</v>
      </c>
      <c r="N99" s="484">
        <f t="shared" si="13"/>
        <v>15.479480000000002</v>
      </c>
      <c r="O99" s="304"/>
      <c r="P99" s="88"/>
      <c r="R99" s="176"/>
      <c r="S99" s="176"/>
      <c r="T99" s="176"/>
    </row>
    <row r="100" spans="1:20" s="70" customFormat="1" ht="16.899999999999999" customHeight="1" x14ac:dyDescent="0.25">
      <c r="A100" s="2">
        <v>4</v>
      </c>
      <c r="B100" s="696"/>
      <c r="C100" s="89" t="s">
        <v>9</v>
      </c>
      <c r="D100" s="89" t="s">
        <v>21</v>
      </c>
      <c r="E100" s="89" t="s">
        <v>20</v>
      </c>
      <c r="F100" s="3">
        <v>8</v>
      </c>
      <c r="G100" s="3">
        <v>194</v>
      </c>
      <c r="H100" s="704"/>
      <c r="I100" s="493">
        <v>34.620699999999999</v>
      </c>
      <c r="J100" s="484">
        <f t="shared" si="10"/>
        <v>34.074100000000001</v>
      </c>
      <c r="K100" s="500">
        <v>34.074100000000001</v>
      </c>
      <c r="L100" s="500"/>
      <c r="M100" s="484">
        <f t="shared" si="12"/>
        <v>13.629640000000002</v>
      </c>
      <c r="N100" s="484">
        <f t="shared" si="13"/>
        <v>13.629640000000002</v>
      </c>
      <c r="O100" s="304"/>
      <c r="P100" s="90"/>
      <c r="R100" s="176"/>
      <c r="S100" s="176"/>
      <c r="T100" s="176"/>
    </row>
    <row r="101" spans="1:20" s="70" customFormat="1" ht="16.899999999999999" customHeight="1" x14ac:dyDescent="0.25">
      <c r="A101" s="2">
        <v>5</v>
      </c>
      <c r="B101" s="696"/>
      <c r="C101" s="89" t="s">
        <v>9</v>
      </c>
      <c r="D101" s="89" t="s">
        <v>13</v>
      </c>
      <c r="E101" s="89" t="s">
        <v>20</v>
      </c>
      <c r="F101" s="3">
        <v>8</v>
      </c>
      <c r="G101" s="3">
        <v>195</v>
      </c>
      <c r="H101" s="704"/>
      <c r="I101" s="491">
        <v>6.2587999999999999</v>
      </c>
      <c r="J101" s="484">
        <f t="shared" si="10"/>
        <v>6.2587999999999999</v>
      </c>
      <c r="K101" s="496">
        <v>6.2587999999999999</v>
      </c>
      <c r="L101" s="496"/>
      <c r="M101" s="484">
        <f t="shared" si="12"/>
        <v>2.50352</v>
      </c>
      <c r="N101" s="484">
        <f t="shared" si="13"/>
        <v>2.50352</v>
      </c>
      <c r="O101" s="304"/>
      <c r="P101" s="88"/>
      <c r="R101" s="176"/>
      <c r="S101" s="176"/>
      <c r="T101" s="176"/>
    </row>
    <row r="102" spans="1:20" s="70" customFormat="1" ht="16.899999999999999" customHeight="1" x14ac:dyDescent="0.25">
      <c r="A102" s="2">
        <v>6</v>
      </c>
      <c r="B102" s="696"/>
      <c r="C102" s="89" t="s">
        <v>11</v>
      </c>
      <c r="D102" s="89" t="s">
        <v>9</v>
      </c>
      <c r="E102" s="89" t="s">
        <v>20</v>
      </c>
      <c r="F102" s="3">
        <v>8</v>
      </c>
      <c r="G102" s="3">
        <v>196</v>
      </c>
      <c r="H102" s="704"/>
      <c r="I102" s="491">
        <v>9.0898000000000003</v>
      </c>
      <c r="J102" s="484">
        <f t="shared" si="10"/>
        <v>9.0898000000000003</v>
      </c>
      <c r="K102" s="496">
        <v>9.0898000000000003</v>
      </c>
      <c r="L102" s="496"/>
      <c r="M102" s="484">
        <f t="shared" si="12"/>
        <v>3.6359200000000005</v>
      </c>
      <c r="N102" s="484">
        <f t="shared" si="13"/>
        <v>3.6359200000000005</v>
      </c>
      <c r="O102" s="304"/>
      <c r="P102" s="88"/>
      <c r="R102" s="176"/>
      <c r="S102" s="176"/>
      <c r="T102" s="176"/>
    </row>
    <row r="103" spans="1:20" s="70" customFormat="1" ht="16.899999999999999" customHeight="1" x14ac:dyDescent="0.25">
      <c r="A103" s="2">
        <v>7</v>
      </c>
      <c r="B103" s="696"/>
      <c r="C103" s="91">
        <v>3</v>
      </c>
      <c r="D103" s="89" t="s">
        <v>21</v>
      </c>
      <c r="E103" s="89" t="s">
        <v>20</v>
      </c>
      <c r="F103" s="3">
        <v>8</v>
      </c>
      <c r="G103" s="3">
        <v>197</v>
      </c>
      <c r="H103" s="704"/>
      <c r="I103" s="491">
        <v>19.051200000000001</v>
      </c>
      <c r="J103" s="484">
        <f t="shared" si="10"/>
        <v>17.8172</v>
      </c>
      <c r="K103" s="496">
        <v>17.8172</v>
      </c>
      <c r="L103" s="496"/>
      <c r="M103" s="484">
        <f t="shared" si="12"/>
        <v>7.1268799999999999</v>
      </c>
      <c r="N103" s="484">
        <f t="shared" si="13"/>
        <v>7.1268799999999999</v>
      </c>
      <c r="O103" s="304"/>
      <c r="P103" s="88"/>
      <c r="R103" s="176"/>
      <c r="S103" s="176"/>
      <c r="T103" s="176"/>
    </row>
    <row r="104" spans="1:20" ht="16.899999999999999" customHeight="1" x14ac:dyDescent="0.25">
      <c r="A104" s="8">
        <v>8</v>
      </c>
      <c r="B104" s="696"/>
      <c r="C104" s="92">
        <v>3</v>
      </c>
      <c r="D104" s="92">
        <v>3</v>
      </c>
      <c r="E104" s="93" t="s">
        <v>20</v>
      </c>
      <c r="F104" s="8">
        <v>8</v>
      </c>
      <c r="G104" s="8">
        <v>198</v>
      </c>
      <c r="H104" s="704"/>
      <c r="I104" s="490">
        <v>0.55920000000000003</v>
      </c>
      <c r="J104" s="483"/>
      <c r="K104" s="501"/>
      <c r="L104" s="501"/>
      <c r="M104" s="483"/>
      <c r="N104" s="483"/>
      <c r="O104" s="301"/>
      <c r="P104" s="72"/>
      <c r="R104" s="177"/>
      <c r="S104" s="177"/>
      <c r="T104" s="177"/>
    </row>
    <row r="105" spans="1:20" ht="16.899999999999999" customHeight="1" x14ac:dyDescent="0.25">
      <c r="A105" s="8">
        <v>9</v>
      </c>
      <c r="B105" s="696"/>
      <c r="C105" s="92">
        <v>3</v>
      </c>
      <c r="D105" s="93" t="s">
        <v>11</v>
      </c>
      <c r="E105" s="93" t="s">
        <v>20</v>
      </c>
      <c r="F105" s="8">
        <v>8</v>
      </c>
      <c r="G105" s="8">
        <v>198</v>
      </c>
      <c r="H105" s="704"/>
      <c r="I105" s="490">
        <v>0.44080000000000003</v>
      </c>
      <c r="J105" s="483"/>
      <c r="K105" s="501"/>
      <c r="L105" s="501"/>
      <c r="M105" s="483"/>
      <c r="N105" s="483"/>
      <c r="O105" s="301"/>
      <c r="P105" s="72"/>
      <c r="R105" s="177"/>
      <c r="S105" s="177"/>
      <c r="T105" s="177"/>
    </row>
    <row r="106" spans="1:20" s="70" customFormat="1" ht="16.899999999999999" customHeight="1" x14ac:dyDescent="0.25">
      <c r="A106" s="2">
        <v>10</v>
      </c>
      <c r="B106" s="696"/>
      <c r="C106" s="91">
        <v>2</v>
      </c>
      <c r="D106" s="89" t="s">
        <v>12</v>
      </c>
      <c r="E106" s="89" t="s">
        <v>20</v>
      </c>
      <c r="F106" s="3">
        <v>8</v>
      </c>
      <c r="G106" s="3">
        <v>199</v>
      </c>
      <c r="H106" s="704"/>
      <c r="I106" s="493">
        <v>10.950900000000001</v>
      </c>
      <c r="J106" s="484">
        <f t="shared" si="10"/>
        <v>9.3839000000000006</v>
      </c>
      <c r="K106" s="500">
        <v>9.3839000000000006</v>
      </c>
      <c r="L106" s="500"/>
      <c r="M106" s="484">
        <f t="shared" si="12"/>
        <v>3.7535600000000002</v>
      </c>
      <c r="N106" s="484">
        <f t="shared" si="13"/>
        <v>3.7535600000000002</v>
      </c>
      <c r="O106" s="304"/>
      <c r="P106" s="90"/>
      <c r="R106" s="176"/>
      <c r="S106" s="176"/>
      <c r="T106" s="176"/>
    </row>
    <row r="107" spans="1:20" s="70" customFormat="1" ht="16.899999999999999" customHeight="1" x14ac:dyDescent="0.25">
      <c r="A107" s="2">
        <v>11</v>
      </c>
      <c r="B107" s="696"/>
      <c r="C107" s="89" t="s">
        <v>11</v>
      </c>
      <c r="D107" s="89" t="s">
        <v>13</v>
      </c>
      <c r="E107" s="89" t="s">
        <v>20</v>
      </c>
      <c r="F107" s="3">
        <v>8</v>
      </c>
      <c r="G107" s="3">
        <v>200</v>
      </c>
      <c r="H107" s="704"/>
      <c r="I107" s="491">
        <v>0.68799999999999994</v>
      </c>
      <c r="J107" s="484">
        <f t="shared" si="10"/>
        <v>0.68799999999999994</v>
      </c>
      <c r="K107" s="496">
        <v>0.68799999999999994</v>
      </c>
      <c r="L107" s="496"/>
      <c r="M107" s="484">
        <f t="shared" si="12"/>
        <v>0.2752</v>
      </c>
      <c r="N107" s="484">
        <f t="shared" si="13"/>
        <v>0.2752</v>
      </c>
      <c r="O107" s="304"/>
      <c r="P107" s="88"/>
      <c r="R107" s="176"/>
      <c r="S107" s="176"/>
      <c r="T107" s="176"/>
    </row>
    <row r="108" spans="1:20" s="70" customFormat="1" ht="16.899999999999999" customHeight="1" x14ac:dyDescent="0.25">
      <c r="A108" s="2">
        <v>12</v>
      </c>
      <c r="B108" s="696"/>
      <c r="C108" s="91">
        <v>3</v>
      </c>
      <c r="D108" s="89" t="s">
        <v>12</v>
      </c>
      <c r="E108" s="89" t="s">
        <v>20</v>
      </c>
      <c r="F108" s="3">
        <v>8</v>
      </c>
      <c r="G108" s="3">
        <v>201</v>
      </c>
      <c r="H108" s="704"/>
      <c r="I108" s="491">
        <v>1.5295000000000001</v>
      </c>
      <c r="J108" s="484">
        <f t="shared" si="10"/>
        <v>1.5295000000000001</v>
      </c>
      <c r="K108" s="496">
        <v>1.5295000000000001</v>
      </c>
      <c r="L108" s="496"/>
      <c r="M108" s="484">
        <f t="shared" si="12"/>
        <v>0.61180000000000012</v>
      </c>
      <c r="N108" s="484">
        <f t="shared" si="13"/>
        <v>0.61180000000000012</v>
      </c>
      <c r="O108" s="304"/>
      <c r="P108" s="88"/>
      <c r="R108" s="176"/>
      <c r="S108" s="176"/>
      <c r="T108" s="176"/>
    </row>
    <row r="109" spans="1:20" s="70" customFormat="1" ht="16.899999999999999" customHeight="1" x14ac:dyDescent="0.25">
      <c r="A109" s="2">
        <v>13</v>
      </c>
      <c r="B109" s="696"/>
      <c r="C109" s="89" t="s">
        <v>9</v>
      </c>
      <c r="D109" s="89" t="s">
        <v>11</v>
      </c>
      <c r="E109" s="89" t="s">
        <v>20</v>
      </c>
      <c r="F109" s="3">
        <v>8</v>
      </c>
      <c r="G109" s="3">
        <v>211</v>
      </c>
      <c r="H109" s="705"/>
      <c r="I109" s="491">
        <v>2.5413000000000001</v>
      </c>
      <c r="J109" s="484">
        <f t="shared" si="10"/>
        <v>1.8162000000000003</v>
      </c>
      <c r="K109" s="496">
        <v>1.8162000000000003</v>
      </c>
      <c r="L109" s="496"/>
      <c r="M109" s="484">
        <f t="shared" si="12"/>
        <v>0.72648000000000013</v>
      </c>
      <c r="N109" s="484">
        <f t="shared" si="13"/>
        <v>0.72648000000000013</v>
      </c>
      <c r="O109" s="304"/>
      <c r="P109" s="88"/>
      <c r="R109" s="176"/>
      <c r="S109" s="176"/>
      <c r="T109" s="176"/>
    </row>
    <row r="110" spans="1:20" ht="16.899999999999999" customHeight="1" x14ac:dyDescent="0.25">
      <c r="A110" s="8">
        <v>14</v>
      </c>
      <c r="B110" s="696"/>
      <c r="C110" s="94" t="s">
        <v>11</v>
      </c>
      <c r="D110" s="94" t="s">
        <v>11</v>
      </c>
      <c r="E110" s="94" t="s">
        <v>20</v>
      </c>
      <c r="F110" s="11">
        <v>8</v>
      </c>
      <c r="G110" s="11">
        <v>212</v>
      </c>
      <c r="H110" s="709" t="s">
        <v>24</v>
      </c>
      <c r="I110" s="502">
        <v>6.5791000000000004</v>
      </c>
      <c r="J110" s="483"/>
      <c r="K110" s="498"/>
      <c r="L110" s="498"/>
      <c r="M110" s="483"/>
      <c r="N110" s="483"/>
      <c r="O110" s="301"/>
      <c r="P110" s="72"/>
    </row>
    <row r="111" spans="1:20" ht="16.899999999999999" customHeight="1" x14ac:dyDescent="0.25">
      <c r="A111" s="8">
        <v>15</v>
      </c>
      <c r="B111" s="696"/>
      <c r="C111" s="95" t="s">
        <v>9</v>
      </c>
      <c r="D111" s="95" t="s">
        <v>13</v>
      </c>
      <c r="E111" s="95" t="s">
        <v>20</v>
      </c>
      <c r="F111" s="11">
        <v>8</v>
      </c>
      <c r="G111" s="11">
        <v>213</v>
      </c>
      <c r="H111" s="710"/>
      <c r="I111" s="503">
        <v>1.6311</v>
      </c>
      <c r="J111" s="483">
        <f t="shared" si="10"/>
        <v>1.6311</v>
      </c>
      <c r="K111" s="501">
        <v>1.6311</v>
      </c>
      <c r="L111" s="501"/>
      <c r="M111" s="483">
        <f t="shared" si="12"/>
        <v>0.65244000000000002</v>
      </c>
      <c r="N111" s="483">
        <f t="shared" si="13"/>
        <v>0.65244000000000002</v>
      </c>
      <c r="O111" s="301"/>
      <c r="P111" s="95"/>
    </row>
    <row r="112" spans="1:20" ht="16.899999999999999" customHeight="1" x14ac:dyDescent="0.25">
      <c r="A112" s="8">
        <v>16</v>
      </c>
      <c r="B112" s="696"/>
      <c r="C112" s="96">
        <v>1</v>
      </c>
      <c r="D112" s="96">
        <v>1</v>
      </c>
      <c r="E112" s="95" t="s">
        <v>20</v>
      </c>
      <c r="F112" s="11">
        <v>8</v>
      </c>
      <c r="G112" s="11">
        <v>214</v>
      </c>
      <c r="H112" s="710"/>
      <c r="I112" s="503">
        <v>0.81289999999999996</v>
      </c>
      <c r="J112" s="483">
        <f t="shared" si="10"/>
        <v>0.81289999999999996</v>
      </c>
      <c r="K112" s="501">
        <v>0.81289999999999996</v>
      </c>
      <c r="L112" s="501"/>
      <c r="M112" s="483">
        <f t="shared" si="12"/>
        <v>0.32516</v>
      </c>
      <c r="N112" s="483">
        <f t="shared" si="13"/>
        <v>0.32516</v>
      </c>
      <c r="O112" s="301"/>
      <c r="P112" s="95"/>
    </row>
    <row r="113" spans="1:16" ht="16.899999999999999" customHeight="1" x14ac:dyDescent="0.25">
      <c r="A113" s="8">
        <v>17</v>
      </c>
      <c r="B113" s="696"/>
      <c r="C113" s="95" t="s">
        <v>11</v>
      </c>
      <c r="D113" s="95" t="s">
        <v>9</v>
      </c>
      <c r="E113" s="95" t="s">
        <v>20</v>
      </c>
      <c r="F113" s="11">
        <v>8</v>
      </c>
      <c r="G113" s="11">
        <v>215</v>
      </c>
      <c r="H113" s="710"/>
      <c r="I113" s="503">
        <v>5.6616</v>
      </c>
      <c r="J113" s="483">
        <f t="shared" si="10"/>
        <v>5.6616</v>
      </c>
      <c r="K113" s="501">
        <v>5.6616</v>
      </c>
      <c r="L113" s="501"/>
      <c r="M113" s="483">
        <f t="shared" si="12"/>
        <v>2.26464</v>
      </c>
      <c r="N113" s="483">
        <f t="shared" si="13"/>
        <v>2.26464</v>
      </c>
      <c r="O113" s="301"/>
      <c r="P113" s="95"/>
    </row>
    <row r="114" spans="1:16" ht="16.899999999999999" customHeight="1" x14ac:dyDescent="0.25">
      <c r="A114" s="8">
        <v>18</v>
      </c>
      <c r="B114" s="696"/>
      <c r="C114" s="95" t="s">
        <v>11</v>
      </c>
      <c r="D114" s="95" t="s">
        <v>13</v>
      </c>
      <c r="E114" s="95" t="s">
        <v>20</v>
      </c>
      <c r="F114" s="11">
        <v>8</v>
      </c>
      <c r="G114" s="11">
        <v>216</v>
      </c>
      <c r="H114" s="710"/>
      <c r="I114" s="503">
        <v>2.3529</v>
      </c>
      <c r="J114" s="483">
        <f t="shared" si="10"/>
        <v>2.3529</v>
      </c>
      <c r="K114" s="501">
        <v>2.3529</v>
      </c>
      <c r="L114" s="501"/>
      <c r="M114" s="483">
        <f t="shared" si="12"/>
        <v>0.94116</v>
      </c>
      <c r="N114" s="483">
        <f t="shared" si="13"/>
        <v>0.94116</v>
      </c>
      <c r="O114" s="301"/>
      <c r="P114" s="95"/>
    </row>
    <row r="115" spans="1:16" ht="16.899999999999999" customHeight="1" x14ac:dyDescent="0.25">
      <c r="A115" s="8">
        <v>19</v>
      </c>
      <c r="B115" s="696"/>
      <c r="C115" s="95" t="s">
        <v>9</v>
      </c>
      <c r="D115" s="95" t="s">
        <v>12</v>
      </c>
      <c r="E115" s="95" t="s">
        <v>20</v>
      </c>
      <c r="F115" s="11">
        <v>8</v>
      </c>
      <c r="G115" s="11">
        <v>217</v>
      </c>
      <c r="H115" s="710"/>
      <c r="I115" s="503">
        <v>4.1459000000000001</v>
      </c>
      <c r="J115" s="483">
        <f t="shared" si="10"/>
        <v>4.1459000000000001</v>
      </c>
      <c r="K115" s="501">
        <v>4.1459000000000001</v>
      </c>
      <c r="L115" s="501"/>
      <c r="M115" s="483">
        <f t="shared" si="12"/>
        <v>1.6583600000000001</v>
      </c>
      <c r="N115" s="483">
        <f t="shared" si="13"/>
        <v>1.6583600000000001</v>
      </c>
      <c r="O115" s="301"/>
      <c r="P115" s="95"/>
    </row>
    <row r="116" spans="1:16" ht="16.899999999999999" customHeight="1" x14ac:dyDescent="0.25">
      <c r="A116" s="8">
        <v>20</v>
      </c>
      <c r="B116" s="697"/>
      <c r="C116" s="95" t="s">
        <v>11</v>
      </c>
      <c r="D116" s="95" t="s">
        <v>12</v>
      </c>
      <c r="E116" s="95" t="s">
        <v>20</v>
      </c>
      <c r="F116" s="11">
        <v>8</v>
      </c>
      <c r="G116" s="11">
        <v>218</v>
      </c>
      <c r="H116" s="711"/>
      <c r="I116" s="503">
        <v>3.3776999999999999</v>
      </c>
      <c r="J116" s="483">
        <f t="shared" si="10"/>
        <v>3.3776999999999999</v>
      </c>
      <c r="K116" s="501">
        <v>3.3776999999999999</v>
      </c>
      <c r="L116" s="501"/>
      <c r="M116" s="483">
        <f t="shared" si="12"/>
        <v>1.3510800000000001</v>
      </c>
      <c r="N116" s="483">
        <f t="shared" si="13"/>
        <v>1.3510800000000001</v>
      </c>
      <c r="O116" s="301"/>
      <c r="P116" s="95"/>
    </row>
    <row r="117" spans="1:16" s="70" customFormat="1" ht="16.899999999999999" customHeight="1" x14ac:dyDescent="0.25">
      <c r="A117" s="97" t="s">
        <v>32</v>
      </c>
      <c r="B117" s="780" t="s">
        <v>39</v>
      </c>
      <c r="C117" s="781"/>
      <c r="D117" s="782"/>
      <c r="E117" s="98"/>
      <c r="F117" s="99"/>
      <c r="G117" s="99"/>
      <c r="H117" s="98"/>
      <c r="I117" s="504">
        <f>SUM(I118:I139)</f>
        <v>106.56349999999999</v>
      </c>
      <c r="J117" s="489">
        <f t="shared" si="10"/>
        <v>73.028600000000012</v>
      </c>
      <c r="K117" s="504">
        <f t="shared" ref="K117" si="15">SUM(K118:K139)</f>
        <v>73.028600000000012</v>
      </c>
      <c r="L117" s="504"/>
      <c r="M117" s="489">
        <f t="shared" si="12"/>
        <v>29.211440000000007</v>
      </c>
      <c r="N117" s="484">
        <f t="shared" si="13"/>
        <v>29.211440000000007</v>
      </c>
      <c r="O117" s="299">
        <f t="shared" si="13"/>
        <v>0</v>
      </c>
      <c r="P117" s="101"/>
    </row>
    <row r="118" spans="1:16" ht="16.899999999999999" customHeight="1" x14ac:dyDescent="0.25">
      <c r="A118" s="67">
        <v>1</v>
      </c>
      <c r="B118" s="703" t="s">
        <v>40</v>
      </c>
      <c r="C118" s="8" t="s">
        <v>13</v>
      </c>
      <c r="D118" s="8" t="s">
        <v>21</v>
      </c>
      <c r="E118" s="8" t="s">
        <v>26</v>
      </c>
      <c r="F118" s="8">
        <v>6</v>
      </c>
      <c r="G118" s="8">
        <v>93</v>
      </c>
      <c r="H118" s="679" t="s">
        <v>17</v>
      </c>
      <c r="I118" s="505">
        <v>2.0314999999999999</v>
      </c>
      <c r="J118" s="483"/>
      <c r="K118" s="505"/>
      <c r="L118" s="505"/>
      <c r="M118" s="483"/>
      <c r="N118" s="483"/>
      <c r="O118" s="301"/>
      <c r="P118" s="72"/>
    </row>
    <row r="119" spans="1:16" ht="16.899999999999999" customHeight="1" x14ac:dyDescent="0.25">
      <c r="A119" s="67">
        <v>2</v>
      </c>
      <c r="B119" s="704"/>
      <c r="C119" s="8" t="s">
        <v>9</v>
      </c>
      <c r="D119" s="8" t="s">
        <v>9</v>
      </c>
      <c r="E119" s="8" t="s">
        <v>27</v>
      </c>
      <c r="F119" s="8">
        <v>6</v>
      </c>
      <c r="G119" s="8">
        <v>94</v>
      </c>
      <c r="H119" s="680"/>
      <c r="I119" s="505">
        <v>2.6616</v>
      </c>
      <c r="J119" s="483"/>
      <c r="K119" s="505"/>
      <c r="L119" s="505"/>
      <c r="M119" s="483"/>
      <c r="N119" s="483"/>
      <c r="O119" s="301"/>
      <c r="P119" s="72"/>
    </row>
    <row r="120" spans="1:16" ht="16.899999999999999" customHeight="1" x14ac:dyDescent="0.25">
      <c r="A120" s="67">
        <v>3</v>
      </c>
      <c r="B120" s="704"/>
      <c r="C120" s="8" t="s">
        <v>9</v>
      </c>
      <c r="D120" s="8" t="s">
        <v>21</v>
      </c>
      <c r="E120" s="8" t="s">
        <v>26</v>
      </c>
      <c r="F120" s="8">
        <v>6</v>
      </c>
      <c r="G120" s="8">
        <v>95</v>
      </c>
      <c r="H120" s="680"/>
      <c r="I120" s="505">
        <v>4.4622999999999999</v>
      </c>
      <c r="J120" s="483"/>
      <c r="K120" s="505"/>
      <c r="L120" s="505"/>
      <c r="M120" s="483"/>
      <c r="N120" s="483"/>
      <c r="O120" s="301"/>
      <c r="P120" s="72"/>
    </row>
    <row r="121" spans="1:16" ht="16.899999999999999" customHeight="1" x14ac:dyDescent="0.25">
      <c r="A121" s="67">
        <v>4</v>
      </c>
      <c r="B121" s="704"/>
      <c r="C121" s="8" t="s">
        <v>9</v>
      </c>
      <c r="D121" s="8" t="s">
        <v>11</v>
      </c>
      <c r="E121" s="8" t="s">
        <v>26</v>
      </c>
      <c r="F121" s="8">
        <v>6</v>
      </c>
      <c r="G121" s="8">
        <v>96</v>
      </c>
      <c r="H121" s="680"/>
      <c r="I121" s="505">
        <v>4.9581</v>
      </c>
      <c r="J121" s="483"/>
      <c r="K121" s="505"/>
      <c r="L121" s="505"/>
      <c r="M121" s="483"/>
      <c r="N121" s="483"/>
      <c r="O121" s="301"/>
      <c r="P121" s="72"/>
    </row>
    <row r="122" spans="1:16" ht="16.899999999999999" customHeight="1" x14ac:dyDescent="0.25">
      <c r="A122" s="67">
        <v>5</v>
      </c>
      <c r="B122" s="704"/>
      <c r="C122" s="8" t="s">
        <v>11</v>
      </c>
      <c r="D122" s="8" t="s">
        <v>21</v>
      </c>
      <c r="E122" s="8" t="s">
        <v>26</v>
      </c>
      <c r="F122" s="8">
        <v>6</v>
      </c>
      <c r="G122" s="8">
        <v>97</v>
      </c>
      <c r="H122" s="680"/>
      <c r="I122" s="505">
        <v>6.4527000000000001</v>
      </c>
      <c r="J122" s="483"/>
      <c r="K122" s="505"/>
      <c r="L122" s="505"/>
      <c r="M122" s="483"/>
      <c r="N122" s="483"/>
      <c r="O122" s="301"/>
      <c r="P122" s="72"/>
    </row>
    <row r="123" spans="1:16" s="70" customFormat="1" ht="16.899999999999999" customHeight="1" x14ac:dyDescent="0.25">
      <c r="A123" s="102">
        <v>6</v>
      </c>
      <c r="B123" s="704"/>
      <c r="C123" s="2">
        <v>1</v>
      </c>
      <c r="D123" s="2" t="s">
        <v>13</v>
      </c>
      <c r="E123" s="2" t="s">
        <v>26</v>
      </c>
      <c r="F123" s="3">
        <v>7</v>
      </c>
      <c r="G123" s="3">
        <v>91</v>
      </c>
      <c r="H123" s="680"/>
      <c r="I123" s="492">
        <v>9.6842000000000006</v>
      </c>
      <c r="J123" s="484">
        <f t="shared" si="10"/>
        <v>9.6842000000000006</v>
      </c>
      <c r="K123" s="492">
        <v>9.6842000000000006</v>
      </c>
      <c r="L123" s="492"/>
      <c r="M123" s="484">
        <f t="shared" si="12"/>
        <v>3.8736800000000002</v>
      </c>
      <c r="N123" s="484">
        <f t="shared" si="13"/>
        <v>3.8736800000000002</v>
      </c>
      <c r="O123" s="304"/>
      <c r="P123" s="73"/>
    </row>
    <row r="124" spans="1:16" s="70" customFormat="1" ht="16.899999999999999" customHeight="1" x14ac:dyDescent="0.25">
      <c r="A124" s="102">
        <v>7</v>
      </c>
      <c r="B124" s="704"/>
      <c r="C124" s="2" t="s">
        <v>9</v>
      </c>
      <c r="D124" s="2" t="s">
        <v>10</v>
      </c>
      <c r="E124" s="2" t="s">
        <v>26</v>
      </c>
      <c r="F124" s="3">
        <v>7</v>
      </c>
      <c r="G124" s="3">
        <v>92</v>
      </c>
      <c r="H124" s="680"/>
      <c r="I124" s="492">
        <v>18.414000000000001</v>
      </c>
      <c r="J124" s="484">
        <f t="shared" si="10"/>
        <v>18.414000000000001</v>
      </c>
      <c r="K124" s="492">
        <v>18.414000000000001</v>
      </c>
      <c r="L124" s="492"/>
      <c r="M124" s="484">
        <f t="shared" si="12"/>
        <v>7.3656000000000006</v>
      </c>
      <c r="N124" s="484">
        <f t="shared" si="13"/>
        <v>7.3656000000000006</v>
      </c>
      <c r="O124" s="304"/>
      <c r="P124" s="73"/>
    </row>
    <row r="125" spans="1:16" s="70" customFormat="1" ht="16.899999999999999" customHeight="1" x14ac:dyDescent="0.25">
      <c r="A125" s="102">
        <v>8</v>
      </c>
      <c r="B125" s="704"/>
      <c r="C125" s="2">
        <v>1</v>
      </c>
      <c r="D125" s="2">
        <v>5</v>
      </c>
      <c r="E125" s="2">
        <v>95</v>
      </c>
      <c r="F125" s="3">
        <v>7</v>
      </c>
      <c r="G125" s="3">
        <v>93.94</v>
      </c>
      <c r="H125" s="680"/>
      <c r="I125" s="494">
        <v>12.5252</v>
      </c>
      <c r="J125" s="484">
        <f t="shared" si="10"/>
        <v>12.179399999999999</v>
      </c>
      <c r="K125" s="494">
        <v>12.179399999999999</v>
      </c>
      <c r="L125" s="494"/>
      <c r="M125" s="484">
        <f t="shared" si="12"/>
        <v>4.8717600000000001</v>
      </c>
      <c r="N125" s="484">
        <f t="shared" si="13"/>
        <v>4.8717600000000001</v>
      </c>
      <c r="O125" s="304"/>
      <c r="P125" s="103"/>
    </row>
    <row r="126" spans="1:16" ht="16.899999999999999" customHeight="1" x14ac:dyDescent="0.25">
      <c r="A126" s="68">
        <v>9</v>
      </c>
      <c r="B126" s="704"/>
      <c r="C126" s="24" t="s">
        <v>13</v>
      </c>
      <c r="D126" s="24" t="s">
        <v>11</v>
      </c>
      <c r="E126" s="24" t="s">
        <v>27</v>
      </c>
      <c r="F126" s="24">
        <v>7</v>
      </c>
      <c r="G126" s="24">
        <v>95</v>
      </c>
      <c r="H126" s="680"/>
      <c r="I126" s="503">
        <v>1.2561</v>
      </c>
      <c r="J126" s="483"/>
      <c r="K126" s="503"/>
      <c r="L126" s="503"/>
      <c r="M126" s="483"/>
      <c r="N126" s="483"/>
      <c r="O126" s="301"/>
      <c r="P126" s="72"/>
    </row>
    <row r="127" spans="1:16" ht="16.899999999999999" customHeight="1" x14ac:dyDescent="0.25">
      <c r="A127" s="68">
        <v>10</v>
      </c>
      <c r="B127" s="704"/>
      <c r="C127" s="24" t="s">
        <v>11</v>
      </c>
      <c r="D127" s="24" t="s">
        <v>12</v>
      </c>
      <c r="E127" s="24" t="s">
        <v>26</v>
      </c>
      <c r="F127" s="24">
        <v>7</v>
      </c>
      <c r="G127" s="24">
        <v>96</v>
      </c>
      <c r="H127" s="680"/>
      <c r="I127" s="503">
        <v>1.4350000000000001</v>
      </c>
      <c r="J127" s="483"/>
      <c r="K127" s="503"/>
      <c r="L127" s="503"/>
      <c r="M127" s="483"/>
      <c r="N127" s="483"/>
      <c r="O127" s="301"/>
      <c r="P127" s="72"/>
    </row>
    <row r="128" spans="1:16" ht="16.899999999999999" customHeight="1" x14ac:dyDescent="0.25">
      <c r="A128" s="68">
        <v>11</v>
      </c>
      <c r="B128" s="704"/>
      <c r="C128" s="24" t="s">
        <v>21</v>
      </c>
      <c r="D128" s="24" t="s">
        <v>11</v>
      </c>
      <c r="E128" s="24" t="s">
        <v>27</v>
      </c>
      <c r="F128" s="24">
        <v>7</v>
      </c>
      <c r="G128" s="24">
        <v>97</v>
      </c>
      <c r="H128" s="680"/>
      <c r="I128" s="503">
        <v>1.0632000000000001</v>
      </c>
      <c r="J128" s="483"/>
      <c r="K128" s="503"/>
      <c r="L128" s="503"/>
      <c r="M128" s="483"/>
      <c r="N128" s="483"/>
      <c r="O128" s="301"/>
      <c r="P128" s="72"/>
    </row>
    <row r="129" spans="1:16" ht="16.899999999999999" customHeight="1" x14ac:dyDescent="0.25">
      <c r="A129" s="68">
        <v>12</v>
      </c>
      <c r="B129" s="704"/>
      <c r="C129" s="24" t="s">
        <v>12</v>
      </c>
      <c r="D129" s="24" t="s">
        <v>11</v>
      </c>
      <c r="E129" s="24" t="s">
        <v>27</v>
      </c>
      <c r="F129" s="24">
        <v>7</v>
      </c>
      <c r="G129" s="24">
        <v>97</v>
      </c>
      <c r="H129" s="680"/>
      <c r="I129" s="503">
        <v>0.69899999999999995</v>
      </c>
      <c r="J129" s="483"/>
      <c r="K129" s="503"/>
      <c r="L129" s="503"/>
      <c r="M129" s="483"/>
      <c r="N129" s="483"/>
      <c r="O129" s="301"/>
      <c r="P129" s="104"/>
    </row>
    <row r="130" spans="1:16" ht="16.899999999999999" customHeight="1" x14ac:dyDescent="0.25">
      <c r="A130" s="68">
        <v>13</v>
      </c>
      <c r="B130" s="704"/>
      <c r="C130" s="24" t="s">
        <v>13</v>
      </c>
      <c r="D130" s="24" t="s">
        <v>12</v>
      </c>
      <c r="E130" s="24" t="s">
        <v>26</v>
      </c>
      <c r="F130" s="24">
        <v>7</v>
      </c>
      <c r="G130" s="24">
        <v>98</v>
      </c>
      <c r="H130" s="680"/>
      <c r="I130" s="503">
        <v>1.2948999999999999</v>
      </c>
      <c r="J130" s="483"/>
      <c r="K130" s="503"/>
      <c r="L130" s="503"/>
      <c r="M130" s="483"/>
      <c r="N130" s="483"/>
      <c r="O130" s="301"/>
      <c r="P130" s="72"/>
    </row>
    <row r="131" spans="1:16" ht="16.899999999999999" customHeight="1" x14ac:dyDescent="0.25">
      <c r="A131" s="68">
        <v>14</v>
      </c>
      <c r="B131" s="704"/>
      <c r="C131" s="24" t="s">
        <v>9</v>
      </c>
      <c r="D131" s="24" t="s">
        <v>13</v>
      </c>
      <c r="E131" s="24" t="s">
        <v>27</v>
      </c>
      <c r="F131" s="24">
        <v>7</v>
      </c>
      <c r="G131" s="24">
        <v>99</v>
      </c>
      <c r="H131" s="680"/>
      <c r="I131" s="503">
        <v>0.43169999999999997</v>
      </c>
      <c r="J131" s="483"/>
      <c r="K131" s="503"/>
      <c r="L131" s="503"/>
      <c r="M131" s="483"/>
      <c r="N131" s="483"/>
      <c r="O131" s="301"/>
      <c r="P131" s="104"/>
    </row>
    <row r="132" spans="1:16" ht="16.899999999999999" customHeight="1" x14ac:dyDescent="0.25">
      <c r="A132" s="68">
        <v>15</v>
      </c>
      <c r="B132" s="704"/>
      <c r="C132" s="24" t="s">
        <v>10</v>
      </c>
      <c r="D132" s="24" t="s">
        <v>11</v>
      </c>
      <c r="E132" s="24" t="s">
        <v>27</v>
      </c>
      <c r="F132" s="24">
        <v>7</v>
      </c>
      <c r="G132" s="24">
        <v>100</v>
      </c>
      <c r="H132" s="681"/>
      <c r="I132" s="503">
        <v>5.2408999999999999</v>
      </c>
      <c r="J132" s="483"/>
      <c r="K132" s="503"/>
      <c r="L132" s="503"/>
      <c r="M132" s="483"/>
      <c r="N132" s="483"/>
      <c r="O132" s="301"/>
      <c r="P132" s="104"/>
    </row>
    <row r="133" spans="1:16" s="70" customFormat="1" ht="16.899999999999999" customHeight="1" x14ac:dyDescent="0.25">
      <c r="A133" s="102">
        <v>16</v>
      </c>
      <c r="B133" s="704"/>
      <c r="C133" s="2">
        <v>1</v>
      </c>
      <c r="D133" s="2" t="s">
        <v>13</v>
      </c>
      <c r="E133" s="2" t="s">
        <v>26</v>
      </c>
      <c r="F133" s="3">
        <v>7</v>
      </c>
      <c r="G133" s="3">
        <v>101</v>
      </c>
      <c r="H133" s="703" t="s">
        <v>28</v>
      </c>
      <c r="I133" s="494">
        <v>1.5664</v>
      </c>
      <c r="J133" s="484">
        <f t="shared" si="10"/>
        <v>1.3783000000000001</v>
      </c>
      <c r="K133" s="494">
        <v>1.3783000000000001</v>
      </c>
      <c r="L133" s="494"/>
      <c r="M133" s="484">
        <f t="shared" si="12"/>
        <v>0.55132000000000003</v>
      </c>
      <c r="N133" s="484">
        <f t="shared" si="13"/>
        <v>0.55132000000000003</v>
      </c>
      <c r="O133" s="304"/>
      <c r="P133" s="103"/>
    </row>
    <row r="134" spans="1:16" s="70" customFormat="1" ht="16.899999999999999" customHeight="1" x14ac:dyDescent="0.25">
      <c r="A134" s="102">
        <v>17</v>
      </c>
      <c r="B134" s="704"/>
      <c r="C134" s="2">
        <v>2</v>
      </c>
      <c r="D134" s="2" t="s">
        <v>13</v>
      </c>
      <c r="E134" s="2" t="s">
        <v>26</v>
      </c>
      <c r="F134" s="3">
        <v>7</v>
      </c>
      <c r="G134" s="3">
        <v>102</v>
      </c>
      <c r="H134" s="704"/>
      <c r="I134" s="494">
        <v>3.5863</v>
      </c>
      <c r="J134" s="484">
        <f t="shared" si="10"/>
        <v>3.5863</v>
      </c>
      <c r="K134" s="494">
        <v>3.5863</v>
      </c>
      <c r="L134" s="494"/>
      <c r="M134" s="484">
        <f t="shared" si="12"/>
        <v>1.43452</v>
      </c>
      <c r="N134" s="484">
        <f t="shared" si="13"/>
        <v>1.43452</v>
      </c>
      <c r="O134" s="304"/>
      <c r="P134" s="103"/>
    </row>
    <row r="135" spans="1:16" s="70" customFormat="1" ht="16.899999999999999" customHeight="1" x14ac:dyDescent="0.25">
      <c r="A135" s="102">
        <v>18</v>
      </c>
      <c r="B135" s="704"/>
      <c r="C135" s="2">
        <v>3</v>
      </c>
      <c r="D135" s="2" t="s">
        <v>13</v>
      </c>
      <c r="E135" s="2" t="s">
        <v>26</v>
      </c>
      <c r="F135" s="3">
        <v>7</v>
      </c>
      <c r="G135" s="3">
        <v>103</v>
      </c>
      <c r="H135" s="704"/>
      <c r="I135" s="492">
        <v>3.4325999999999999</v>
      </c>
      <c r="J135" s="484">
        <f t="shared" si="10"/>
        <v>2.4185999999999996</v>
      </c>
      <c r="K135" s="492">
        <v>2.4185999999999996</v>
      </c>
      <c r="L135" s="492"/>
      <c r="M135" s="484">
        <f t="shared" si="12"/>
        <v>0.96743999999999986</v>
      </c>
      <c r="N135" s="484">
        <f t="shared" si="13"/>
        <v>0.96743999999999986</v>
      </c>
      <c r="O135" s="304"/>
      <c r="P135" s="73"/>
    </row>
    <row r="136" spans="1:16" s="70" customFormat="1" ht="16.899999999999999" customHeight="1" x14ac:dyDescent="0.25">
      <c r="A136" s="102">
        <v>19</v>
      </c>
      <c r="B136" s="704"/>
      <c r="C136" s="2" t="s">
        <v>9</v>
      </c>
      <c r="D136" s="2" t="s">
        <v>22</v>
      </c>
      <c r="E136" s="2" t="s">
        <v>26</v>
      </c>
      <c r="F136" s="3">
        <v>12</v>
      </c>
      <c r="G136" s="3">
        <v>28</v>
      </c>
      <c r="H136" s="704"/>
      <c r="I136" s="492">
        <v>8.0299999999999994</v>
      </c>
      <c r="J136" s="484">
        <f t="shared" si="10"/>
        <v>8.0299999999999994</v>
      </c>
      <c r="K136" s="492">
        <v>8.0299999999999994</v>
      </c>
      <c r="L136" s="492"/>
      <c r="M136" s="484">
        <f t="shared" si="12"/>
        <v>3.2119999999999997</v>
      </c>
      <c r="N136" s="484">
        <f t="shared" si="13"/>
        <v>3.2119999999999997</v>
      </c>
      <c r="O136" s="304"/>
      <c r="P136" s="73"/>
    </row>
    <row r="137" spans="1:16" s="70" customFormat="1" ht="16.899999999999999" customHeight="1" x14ac:dyDescent="0.25">
      <c r="A137" s="102">
        <v>20</v>
      </c>
      <c r="B137" s="704"/>
      <c r="C137" s="2" t="s">
        <v>9</v>
      </c>
      <c r="D137" s="2" t="s">
        <v>23</v>
      </c>
      <c r="E137" s="2" t="s">
        <v>26</v>
      </c>
      <c r="F137" s="3">
        <v>12</v>
      </c>
      <c r="G137" s="3">
        <v>29</v>
      </c>
      <c r="H137" s="704"/>
      <c r="I137" s="492">
        <v>5.0372000000000003</v>
      </c>
      <c r="J137" s="484">
        <f t="shared" si="10"/>
        <v>5.0372000000000003</v>
      </c>
      <c r="K137" s="492">
        <v>5.0372000000000003</v>
      </c>
      <c r="L137" s="492"/>
      <c r="M137" s="484">
        <f t="shared" si="12"/>
        <v>2.0148800000000002</v>
      </c>
      <c r="N137" s="484">
        <f t="shared" si="13"/>
        <v>2.0148800000000002</v>
      </c>
      <c r="O137" s="304"/>
      <c r="P137" s="73"/>
    </row>
    <row r="138" spans="1:16" s="70" customFormat="1" ht="16.899999999999999" customHeight="1" x14ac:dyDescent="0.25">
      <c r="A138" s="102">
        <v>21</v>
      </c>
      <c r="B138" s="704"/>
      <c r="C138" s="2">
        <v>2</v>
      </c>
      <c r="D138" s="2" t="s">
        <v>22</v>
      </c>
      <c r="E138" s="2" t="s">
        <v>26</v>
      </c>
      <c r="F138" s="3">
        <v>13</v>
      </c>
      <c r="G138" s="3">
        <v>97</v>
      </c>
      <c r="H138" s="704"/>
      <c r="I138" s="492">
        <v>9.0393000000000008</v>
      </c>
      <c r="J138" s="484">
        <f t="shared" si="10"/>
        <v>9.0393000000000008</v>
      </c>
      <c r="K138" s="492">
        <v>9.0393000000000008</v>
      </c>
      <c r="L138" s="492"/>
      <c r="M138" s="484">
        <f t="shared" si="12"/>
        <v>3.6157200000000005</v>
      </c>
      <c r="N138" s="484">
        <f t="shared" si="13"/>
        <v>3.6157200000000005</v>
      </c>
      <c r="O138" s="304"/>
      <c r="P138" s="73"/>
    </row>
    <row r="139" spans="1:16" s="70" customFormat="1" ht="16.899999999999999" customHeight="1" x14ac:dyDescent="0.25">
      <c r="A139" s="102">
        <v>22</v>
      </c>
      <c r="B139" s="705"/>
      <c r="C139" s="2">
        <v>2</v>
      </c>
      <c r="D139" s="2" t="s">
        <v>23</v>
      </c>
      <c r="E139" s="2" t="s">
        <v>26</v>
      </c>
      <c r="F139" s="3">
        <v>13</v>
      </c>
      <c r="G139" s="3">
        <v>99</v>
      </c>
      <c r="H139" s="705"/>
      <c r="I139" s="492">
        <v>3.2612999999999999</v>
      </c>
      <c r="J139" s="484">
        <f t="shared" si="10"/>
        <v>3.2612999999999999</v>
      </c>
      <c r="K139" s="492">
        <v>3.2612999999999999</v>
      </c>
      <c r="L139" s="492"/>
      <c r="M139" s="484">
        <f t="shared" si="12"/>
        <v>1.3045200000000001</v>
      </c>
      <c r="N139" s="484">
        <f t="shared" si="13"/>
        <v>1.3045200000000001</v>
      </c>
      <c r="O139" s="304"/>
      <c r="P139" s="73"/>
    </row>
    <row r="140" spans="1:16" s="70" customFormat="1" ht="16.899999999999999" customHeight="1" x14ac:dyDescent="0.25">
      <c r="A140" s="97" t="s">
        <v>33</v>
      </c>
      <c r="B140" s="780" t="s">
        <v>41</v>
      </c>
      <c r="C140" s="781"/>
      <c r="D140" s="782"/>
      <c r="E140" s="98"/>
      <c r="F140" s="99"/>
      <c r="G140" s="99"/>
      <c r="H140" s="98"/>
      <c r="I140" s="506">
        <f>SUM(I141:I155)</f>
        <v>29.821299999999997</v>
      </c>
      <c r="J140" s="489">
        <f t="shared" si="10"/>
        <v>2.8180999999999998</v>
      </c>
      <c r="K140" s="506">
        <f t="shared" ref="K140" si="16">SUM(K141:K155)</f>
        <v>2.8180999999999998</v>
      </c>
      <c r="L140" s="506"/>
      <c r="M140" s="489">
        <f t="shared" si="12"/>
        <v>1.12724</v>
      </c>
      <c r="N140" s="484">
        <f t="shared" si="13"/>
        <v>1.12724</v>
      </c>
      <c r="O140" s="299">
        <f t="shared" si="13"/>
        <v>0</v>
      </c>
      <c r="P140" s="98"/>
    </row>
    <row r="141" spans="1:16" ht="16.899999999999999" customHeight="1" x14ac:dyDescent="0.25">
      <c r="A141" s="67">
        <v>1</v>
      </c>
      <c r="B141" s="703" t="s">
        <v>42</v>
      </c>
      <c r="C141" s="67">
        <v>3</v>
      </c>
      <c r="D141" s="67" t="s">
        <v>9</v>
      </c>
      <c r="E141" s="67" t="s">
        <v>27</v>
      </c>
      <c r="F141" s="24">
        <v>6</v>
      </c>
      <c r="G141" s="24">
        <v>90</v>
      </c>
      <c r="H141" s="718" t="s">
        <v>17</v>
      </c>
      <c r="I141" s="507">
        <v>2.7936000000000001</v>
      </c>
      <c r="J141" s="486"/>
      <c r="K141" s="508"/>
      <c r="L141" s="508"/>
      <c r="M141" s="486"/>
      <c r="N141" s="483"/>
      <c r="O141" s="319"/>
      <c r="P141" s="104"/>
    </row>
    <row r="142" spans="1:16" ht="16.899999999999999" customHeight="1" x14ac:dyDescent="0.25">
      <c r="A142" s="67">
        <v>2</v>
      </c>
      <c r="B142" s="704"/>
      <c r="C142" s="67">
        <v>2</v>
      </c>
      <c r="D142" s="67" t="s">
        <v>9</v>
      </c>
      <c r="E142" s="67" t="s">
        <v>27</v>
      </c>
      <c r="F142" s="24">
        <v>6</v>
      </c>
      <c r="G142" s="24">
        <v>91</v>
      </c>
      <c r="H142" s="719"/>
      <c r="I142" s="507">
        <v>5.1391999999999998</v>
      </c>
      <c r="J142" s="486"/>
      <c r="K142" s="508"/>
      <c r="L142" s="508"/>
      <c r="M142" s="486"/>
      <c r="N142" s="483"/>
      <c r="O142" s="319"/>
      <c r="P142" s="104"/>
    </row>
    <row r="143" spans="1:16" ht="16.899999999999999" customHeight="1" x14ac:dyDescent="0.25">
      <c r="A143" s="67">
        <v>3</v>
      </c>
      <c r="B143" s="704"/>
      <c r="C143" s="67">
        <v>4</v>
      </c>
      <c r="D143" s="67" t="s">
        <v>9</v>
      </c>
      <c r="E143" s="67" t="s">
        <v>27</v>
      </c>
      <c r="F143" s="24">
        <v>6</v>
      </c>
      <c r="G143" s="24">
        <v>92</v>
      </c>
      <c r="H143" s="719"/>
      <c r="I143" s="507">
        <v>2.2181000000000002</v>
      </c>
      <c r="J143" s="486"/>
      <c r="K143" s="508"/>
      <c r="L143" s="508"/>
      <c r="M143" s="486"/>
      <c r="N143" s="483"/>
      <c r="O143" s="319"/>
      <c r="P143" s="104"/>
    </row>
    <row r="144" spans="1:16" ht="16.899999999999999" customHeight="1" x14ac:dyDescent="0.25">
      <c r="A144" s="67">
        <v>4</v>
      </c>
      <c r="B144" s="704"/>
      <c r="C144" s="67" t="s">
        <v>9</v>
      </c>
      <c r="D144" s="67" t="s">
        <v>11</v>
      </c>
      <c r="E144" s="67" t="s">
        <v>27</v>
      </c>
      <c r="F144" s="24">
        <v>6</v>
      </c>
      <c r="G144" s="24">
        <v>98</v>
      </c>
      <c r="H144" s="719"/>
      <c r="I144" s="507">
        <v>0.93430000000000002</v>
      </c>
      <c r="J144" s="486"/>
      <c r="K144" s="508"/>
      <c r="L144" s="508"/>
      <c r="M144" s="486"/>
      <c r="N144" s="483"/>
      <c r="O144" s="319"/>
      <c r="P144" s="72"/>
    </row>
    <row r="145" spans="1:19" ht="16.899999999999999" customHeight="1" x14ac:dyDescent="0.25">
      <c r="A145" s="67">
        <v>5</v>
      </c>
      <c r="B145" s="704"/>
      <c r="C145" s="67">
        <v>5</v>
      </c>
      <c r="D145" s="67" t="s">
        <v>9</v>
      </c>
      <c r="E145" s="67" t="s">
        <v>27</v>
      </c>
      <c r="F145" s="24">
        <v>6</v>
      </c>
      <c r="G145" s="24">
        <v>99</v>
      </c>
      <c r="H145" s="719"/>
      <c r="I145" s="507">
        <v>1.5765</v>
      </c>
      <c r="J145" s="486"/>
      <c r="K145" s="508"/>
      <c r="L145" s="508"/>
      <c r="M145" s="486"/>
      <c r="N145" s="483"/>
      <c r="O145" s="319"/>
      <c r="P145" s="72"/>
    </row>
    <row r="146" spans="1:19" ht="16.899999999999999" customHeight="1" x14ac:dyDescent="0.25">
      <c r="A146" s="67">
        <v>6</v>
      </c>
      <c r="B146" s="704"/>
      <c r="C146" s="67" t="s">
        <v>11</v>
      </c>
      <c r="D146" s="67" t="s">
        <v>11</v>
      </c>
      <c r="E146" s="67" t="s">
        <v>27</v>
      </c>
      <c r="F146" s="24">
        <v>6</v>
      </c>
      <c r="G146" s="24">
        <v>100</v>
      </c>
      <c r="H146" s="719"/>
      <c r="I146" s="507">
        <v>1.4407000000000001</v>
      </c>
      <c r="J146" s="486"/>
      <c r="K146" s="508"/>
      <c r="L146" s="508"/>
      <c r="M146" s="486"/>
      <c r="N146" s="483"/>
      <c r="O146" s="319"/>
      <c r="P146" s="72"/>
    </row>
    <row r="147" spans="1:19" ht="16.899999999999999" customHeight="1" x14ac:dyDescent="0.25">
      <c r="A147" s="67">
        <v>7</v>
      </c>
      <c r="B147" s="704"/>
      <c r="C147" s="67">
        <v>6</v>
      </c>
      <c r="D147" s="67" t="s">
        <v>9</v>
      </c>
      <c r="E147" s="67" t="s">
        <v>27</v>
      </c>
      <c r="F147" s="24">
        <v>6</v>
      </c>
      <c r="G147" s="24">
        <v>101</v>
      </c>
      <c r="H147" s="719"/>
      <c r="I147" s="507">
        <v>1.7846</v>
      </c>
      <c r="J147" s="486"/>
      <c r="K147" s="508"/>
      <c r="L147" s="508"/>
      <c r="M147" s="486"/>
      <c r="N147" s="483"/>
      <c r="O147" s="319"/>
      <c r="P147" s="72"/>
    </row>
    <row r="148" spans="1:19" ht="16.899999999999999" customHeight="1" x14ac:dyDescent="0.25">
      <c r="A148" s="67">
        <v>8</v>
      </c>
      <c r="B148" s="704"/>
      <c r="C148" s="67">
        <v>1</v>
      </c>
      <c r="D148" s="67">
        <v>4</v>
      </c>
      <c r="E148" s="67" t="s">
        <v>27</v>
      </c>
      <c r="F148" s="24">
        <v>11</v>
      </c>
      <c r="G148" s="24">
        <v>1</v>
      </c>
      <c r="H148" s="719"/>
      <c r="I148" s="507">
        <v>1.9841</v>
      </c>
      <c r="J148" s="486"/>
      <c r="K148" s="508"/>
      <c r="L148" s="508"/>
      <c r="M148" s="486"/>
      <c r="N148" s="483"/>
      <c r="O148" s="319"/>
      <c r="P148" s="104"/>
    </row>
    <row r="149" spans="1:19" ht="16.899999999999999" customHeight="1" x14ac:dyDescent="0.25">
      <c r="A149" s="67">
        <v>9</v>
      </c>
      <c r="B149" s="704"/>
      <c r="C149" s="67">
        <v>2</v>
      </c>
      <c r="D149" s="67">
        <v>4</v>
      </c>
      <c r="E149" s="67" t="s">
        <v>27</v>
      </c>
      <c r="F149" s="24">
        <v>11</v>
      </c>
      <c r="G149" s="24">
        <v>2</v>
      </c>
      <c r="H149" s="719"/>
      <c r="I149" s="507">
        <v>0.88390000000000002</v>
      </c>
      <c r="J149" s="486"/>
      <c r="K149" s="508"/>
      <c r="L149" s="508"/>
      <c r="M149" s="486"/>
      <c r="N149" s="483"/>
      <c r="O149" s="319"/>
      <c r="P149" s="104"/>
    </row>
    <row r="150" spans="1:19" ht="16.899999999999999" customHeight="1" x14ac:dyDescent="0.25">
      <c r="A150" s="67">
        <v>10</v>
      </c>
      <c r="B150" s="704"/>
      <c r="C150" s="67">
        <v>7</v>
      </c>
      <c r="D150" s="67">
        <v>2</v>
      </c>
      <c r="E150" s="67" t="s">
        <v>27</v>
      </c>
      <c r="F150" s="24">
        <v>11</v>
      </c>
      <c r="G150" s="24">
        <v>3</v>
      </c>
      <c r="H150" s="719"/>
      <c r="I150" s="507">
        <v>2.9074</v>
      </c>
      <c r="J150" s="486"/>
      <c r="K150" s="508"/>
      <c r="L150" s="508"/>
      <c r="M150" s="486"/>
      <c r="N150" s="483"/>
      <c r="O150" s="319"/>
      <c r="P150" s="72"/>
    </row>
    <row r="151" spans="1:19" ht="16.899999999999999" customHeight="1" x14ac:dyDescent="0.25">
      <c r="A151" s="67">
        <v>11</v>
      </c>
      <c r="B151" s="704"/>
      <c r="C151" s="67">
        <v>3</v>
      </c>
      <c r="D151" s="67">
        <v>4</v>
      </c>
      <c r="E151" s="67" t="s">
        <v>27</v>
      </c>
      <c r="F151" s="24">
        <v>11</v>
      </c>
      <c r="G151" s="24">
        <v>4</v>
      </c>
      <c r="H151" s="719"/>
      <c r="I151" s="507">
        <v>1.6177999999999999</v>
      </c>
      <c r="J151" s="486"/>
      <c r="K151" s="508"/>
      <c r="L151" s="508"/>
      <c r="M151" s="486"/>
      <c r="N151" s="483"/>
      <c r="O151" s="319"/>
      <c r="P151" s="104"/>
    </row>
    <row r="152" spans="1:19" ht="16.899999999999999" customHeight="1" x14ac:dyDescent="0.25">
      <c r="A152" s="67">
        <v>12</v>
      </c>
      <c r="B152" s="704"/>
      <c r="C152" s="67">
        <v>4</v>
      </c>
      <c r="D152" s="67">
        <v>4</v>
      </c>
      <c r="E152" s="67" t="s">
        <v>27</v>
      </c>
      <c r="F152" s="24">
        <v>11</v>
      </c>
      <c r="G152" s="24">
        <v>5</v>
      </c>
      <c r="H152" s="719"/>
      <c r="I152" s="507">
        <v>1.3871</v>
      </c>
      <c r="J152" s="486"/>
      <c r="K152" s="508"/>
      <c r="L152" s="508"/>
      <c r="M152" s="486"/>
      <c r="N152" s="483"/>
      <c r="O152" s="319"/>
      <c r="P152" s="104"/>
    </row>
    <row r="153" spans="1:19" ht="16.899999999999999" customHeight="1" x14ac:dyDescent="0.25">
      <c r="A153" s="67">
        <v>13</v>
      </c>
      <c r="B153" s="704"/>
      <c r="C153" s="67">
        <v>5</v>
      </c>
      <c r="D153" s="67">
        <v>4</v>
      </c>
      <c r="E153" s="67" t="s">
        <v>27</v>
      </c>
      <c r="F153" s="24">
        <v>11</v>
      </c>
      <c r="G153" s="24">
        <v>6</v>
      </c>
      <c r="H153" s="719"/>
      <c r="I153" s="507">
        <v>1.087</v>
      </c>
      <c r="J153" s="486"/>
      <c r="K153" s="508"/>
      <c r="L153" s="508"/>
      <c r="M153" s="486"/>
      <c r="N153" s="483"/>
      <c r="O153" s="319"/>
      <c r="P153" s="104"/>
    </row>
    <row r="154" spans="1:19" ht="16.899999999999999" customHeight="1" x14ac:dyDescent="0.25">
      <c r="A154" s="67">
        <v>14</v>
      </c>
      <c r="B154" s="704"/>
      <c r="C154" s="67">
        <v>6</v>
      </c>
      <c r="D154" s="67">
        <v>4</v>
      </c>
      <c r="E154" s="67" t="s">
        <v>27</v>
      </c>
      <c r="F154" s="24">
        <v>11</v>
      </c>
      <c r="G154" s="24">
        <v>7</v>
      </c>
      <c r="H154" s="719"/>
      <c r="I154" s="507">
        <v>1.2488999999999999</v>
      </c>
      <c r="J154" s="486"/>
      <c r="K154" s="508"/>
      <c r="L154" s="508"/>
      <c r="M154" s="486"/>
      <c r="N154" s="483"/>
      <c r="O154" s="319"/>
      <c r="P154" s="104"/>
    </row>
    <row r="155" spans="1:19" s="70" customFormat="1" ht="16.899999999999999" customHeight="1" x14ac:dyDescent="0.25">
      <c r="A155" s="106">
        <v>15</v>
      </c>
      <c r="B155" s="705"/>
      <c r="C155" s="102">
        <v>1</v>
      </c>
      <c r="D155" s="102">
        <v>5</v>
      </c>
      <c r="E155" s="102" t="s">
        <v>27</v>
      </c>
      <c r="F155" s="3">
        <v>11</v>
      </c>
      <c r="G155" s="3">
        <v>8</v>
      </c>
      <c r="H155" s="687"/>
      <c r="I155" s="491">
        <v>2.8180999999999998</v>
      </c>
      <c r="J155" s="489">
        <f t="shared" ref="J155" si="17">K155+L155</f>
        <v>2.8180999999999998</v>
      </c>
      <c r="K155" s="492">
        <v>2.8180999999999998</v>
      </c>
      <c r="L155" s="492"/>
      <c r="M155" s="489">
        <f t="shared" ref="M155" si="18">N155+O155</f>
        <v>1.12724</v>
      </c>
      <c r="N155" s="484">
        <f t="shared" ref="N155" si="19">K155*0.4</f>
        <v>1.12724</v>
      </c>
      <c r="O155" s="299"/>
      <c r="P155" s="73"/>
    </row>
    <row r="156" spans="1:19" s="210" customFormat="1" ht="16.899999999999999" customHeight="1" x14ac:dyDescent="0.25">
      <c r="A156" s="211"/>
      <c r="B156" s="208" t="s">
        <v>219</v>
      </c>
      <c r="C156" s="208"/>
      <c r="D156" s="208"/>
      <c r="E156" s="208"/>
      <c r="F156" s="208"/>
      <c r="G156" s="208"/>
      <c r="H156" s="209"/>
      <c r="I156" s="487">
        <f>I157+I217</f>
        <v>188.35513</v>
      </c>
      <c r="J156" s="487">
        <f>K156+L156</f>
        <v>167.62602999999999</v>
      </c>
      <c r="K156" s="487">
        <f t="shared" ref="K156:L156" si="20">K157+K217</f>
        <v>162.61523</v>
      </c>
      <c r="L156" s="487">
        <f t="shared" si="20"/>
        <v>5.0107999999999997</v>
      </c>
      <c r="M156" s="509">
        <f>N156+O156</f>
        <v>67.050411999999994</v>
      </c>
      <c r="N156" s="509">
        <f>K156*0.4</f>
        <v>65.046092000000002</v>
      </c>
      <c r="O156" s="321">
        <f>L156*0.4</f>
        <v>2.0043199999999999</v>
      </c>
      <c r="P156" s="212"/>
      <c r="Q156" s="213"/>
      <c r="R156" s="210">
        <f>J156*400000</f>
        <v>67050411.999999993</v>
      </c>
    </row>
    <row r="157" spans="1:19" s="70" customFormat="1" ht="16.899999999999999" customHeight="1" x14ac:dyDescent="0.25">
      <c r="A157" s="28" t="s">
        <v>44</v>
      </c>
      <c r="B157" s="18" t="s">
        <v>45</v>
      </c>
      <c r="C157" s="27"/>
      <c r="D157" s="27"/>
      <c r="E157" s="27"/>
      <c r="F157" s="27"/>
      <c r="G157" s="27"/>
      <c r="H157" s="28"/>
      <c r="I157" s="489">
        <f>I158+I178+I201+I214</f>
        <v>183.02123</v>
      </c>
      <c r="J157" s="489">
        <f t="shared" ref="J157:J220" si="21">K157+L157</f>
        <v>162.61523</v>
      </c>
      <c r="K157" s="489">
        <f t="shared" ref="K157:L157" si="22">K158+K178+K201+K214</f>
        <v>162.61523</v>
      </c>
      <c r="L157" s="489">
        <f t="shared" si="22"/>
        <v>0</v>
      </c>
      <c r="M157" s="488">
        <f t="shared" ref="M157:M220" si="23">N157+O157</f>
        <v>65.046092000000002</v>
      </c>
      <c r="N157" s="488">
        <f t="shared" ref="N157:N216" si="24">K157*0.4</f>
        <v>65.046092000000002</v>
      </c>
      <c r="O157" s="322"/>
      <c r="P157" s="21"/>
    </row>
    <row r="158" spans="1:19" ht="16.899999999999999" customHeight="1" x14ac:dyDescent="0.25">
      <c r="A158" s="178" t="s">
        <v>25</v>
      </c>
      <c r="B158" s="179" t="s">
        <v>72</v>
      </c>
      <c r="C158" s="179"/>
      <c r="D158" s="179"/>
      <c r="E158" s="179"/>
      <c r="F158" s="179"/>
      <c r="G158" s="179"/>
      <c r="H158" s="178"/>
      <c r="I158" s="486">
        <f>SUM(I159:I177)</f>
        <v>69.529880000000006</v>
      </c>
      <c r="J158" s="486">
        <f t="shared" ref="J158:K158" si="25">SUM(J159:J177)</f>
        <v>69.529880000000006</v>
      </c>
      <c r="K158" s="486">
        <f t="shared" si="25"/>
        <v>67.315580000000011</v>
      </c>
      <c r="L158" s="486"/>
      <c r="M158" s="488">
        <f t="shared" si="23"/>
        <v>26.926232000000006</v>
      </c>
      <c r="N158" s="488">
        <f t="shared" si="24"/>
        <v>26.926232000000006</v>
      </c>
      <c r="O158" s="322"/>
      <c r="P158" s="23"/>
    </row>
    <row r="159" spans="1:19" s="70" customFormat="1" ht="16.899999999999999" customHeight="1" x14ac:dyDescent="0.25">
      <c r="A159" s="26">
        <v>1</v>
      </c>
      <c r="B159" s="695" t="s">
        <v>73</v>
      </c>
      <c r="C159" s="2" t="s">
        <v>46</v>
      </c>
      <c r="D159" s="2">
        <v>7</v>
      </c>
      <c r="E159" s="2">
        <v>59</v>
      </c>
      <c r="F159" s="180">
        <v>5</v>
      </c>
      <c r="G159" s="180">
        <v>118</v>
      </c>
      <c r="H159" s="712" t="s">
        <v>68</v>
      </c>
      <c r="I159" s="484">
        <v>1.2516</v>
      </c>
      <c r="J159" s="484">
        <v>1.2516</v>
      </c>
      <c r="K159" s="497">
        <v>1.2516</v>
      </c>
      <c r="L159" s="497"/>
      <c r="M159" s="491">
        <f t="shared" si="23"/>
        <v>0.50064000000000008</v>
      </c>
      <c r="N159" s="491">
        <f t="shared" si="24"/>
        <v>0.50064000000000008</v>
      </c>
      <c r="O159" s="323"/>
      <c r="P159" s="73"/>
      <c r="Q159" s="181"/>
      <c r="R159" s="182"/>
      <c r="S159" s="108"/>
    </row>
    <row r="160" spans="1:19" s="70" customFormat="1" ht="16.899999999999999" customHeight="1" x14ac:dyDescent="0.25">
      <c r="A160" s="26">
        <v>2</v>
      </c>
      <c r="B160" s="704"/>
      <c r="C160" s="2" t="s">
        <v>47</v>
      </c>
      <c r="D160" s="2">
        <v>6</v>
      </c>
      <c r="E160" s="2">
        <v>59</v>
      </c>
      <c r="F160" s="180">
        <v>5</v>
      </c>
      <c r="G160" s="180">
        <v>119</v>
      </c>
      <c r="H160" s="713"/>
      <c r="I160" s="484">
        <v>3.9722</v>
      </c>
      <c r="J160" s="484">
        <v>3.9722</v>
      </c>
      <c r="K160" s="497">
        <v>3.9722</v>
      </c>
      <c r="L160" s="497"/>
      <c r="M160" s="491">
        <f t="shared" si="23"/>
        <v>1.5888800000000001</v>
      </c>
      <c r="N160" s="491">
        <f t="shared" si="24"/>
        <v>1.5888800000000001</v>
      </c>
      <c r="O160" s="323"/>
      <c r="P160" s="73"/>
      <c r="Q160" s="181"/>
      <c r="R160" s="182"/>
      <c r="S160" s="108"/>
    </row>
    <row r="161" spans="1:19" s="70" customFormat="1" ht="16.899999999999999" customHeight="1" x14ac:dyDescent="0.25">
      <c r="A161" s="26">
        <v>3</v>
      </c>
      <c r="B161" s="704"/>
      <c r="C161" s="2" t="s">
        <v>47</v>
      </c>
      <c r="D161" s="2">
        <v>7</v>
      </c>
      <c r="E161" s="2">
        <v>59</v>
      </c>
      <c r="F161" s="180">
        <v>5</v>
      </c>
      <c r="G161" s="180">
        <v>120</v>
      </c>
      <c r="H161" s="713"/>
      <c r="I161" s="484">
        <v>2.0895200000000003</v>
      </c>
      <c r="J161" s="484">
        <v>2.0895200000000003</v>
      </c>
      <c r="K161" s="497">
        <v>1.8832200000000003</v>
      </c>
      <c r="L161" s="497"/>
      <c r="M161" s="491">
        <f t="shared" si="23"/>
        <v>0.75328800000000018</v>
      </c>
      <c r="N161" s="491">
        <f t="shared" si="24"/>
        <v>0.75328800000000018</v>
      </c>
      <c r="O161" s="323"/>
      <c r="P161" s="73"/>
      <c r="Q161" s="181"/>
      <c r="R161" s="182"/>
      <c r="S161" s="108"/>
    </row>
    <row r="162" spans="1:19" s="70" customFormat="1" ht="16.899999999999999" customHeight="1" x14ac:dyDescent="0.25">
      <c r="A162" s="26">
        <v>4</v>
      </c>
      <c r="B162" s="704"/>
      <c r="C162" s="2" t="s">
        <v>48</v>
      </c>
      <c r="D162" s="2">
        <v>6</v>
      </c>
      <c r="E162" s="2">
        <v>59</v>
      </c>
      <c r="F162" s="180">
        <v>5</v>
      </c>
      <c r="G162" s="180">
        <v>121</v>
      </c>
      <c r="H162" s="713"/>
      <c r="I162" s="484">
        <v>1.2724600000000001</v>
      </c>
      <c r="J162" s="484">
        <v>1.2724600000000001</v>
      </c>
      <c r="K162" s="497">
        <v>1.2724600000000001</v>
      </c>
      <c r="L162" s="497"/>
      <c r="M162" s="491">
        <f t="shared" si="23"/>
        <v>0.5089840000000001</v>
      </c>
      <c r="N162" s="491">
        <f t="shared" si="24"/>
        <v>0.5089840000000001</v>
      </c>
      <c r="O162" s="323"/>
      <c r="P162" s="73"/>
      <c r="Q162" s="181"/>
      <c r="R162" s="182"/>
      <c r="S162" s="108"/>
    </row>
    <row r="163" spans="1:19" s="70" customFormat="1" ht="16.899999999999999" customHeight="1" x14ac:dyDescent="0.25">
      <c r="A163" s="26">
        <v>5</v>
      </c>
      <c r="B163" s="704"/>
      <c r="C163" s="2" t="s">
        <v>49</v>
      </c>
      <c r="D163" s="2">
        <v>7</v>
      </c>
      <c r="E163" s="2">
        <v>59</v>
      </c>
      <c r="F163" s="180">
        <v>5</v>
      </c>
      <c r="G163" s="180">
        <v>122</v>
      </c>
      <c r="H163" s="713"/>
      <c r="I163" s="484">
        <v>4.3220000000000001</v>
      </c>
      <c r="J163" s="484">
        <v>4.3220000000000001</v>
      </c>
      <c r="K163" s="497">
        <v>4.3220000000000001</v>
      </c>
      <c r="L163" s="497"/>
      <c r="M163" s="491">
        <f t="shared" si="23"/>
        <v>1.7288000000000001</v>
      </c>
      <c r="N163" s="491">
        <f t="shared" si="24"/>
        <v>1.7288000000000001</v>
      </c>
      <c r="O163" s="323"/>
      <c r="P163" s="73"/>
      <c r="Q163" s="181"/>
      <c r="R163" s="182"/>
      <c r="S163" s="108"/>
    </row>
    <row r="164" spans="1:19" s="70" customFormat="1" ht="16.899999999999999" customHeight="1" x14ac:dyDescent="0.25">
      <c r="A164" s="26">
        <v>6</v>
      </c>
      <c r="B164" s="704"/>
      <c r="C164" s="2" t="s">
        <v>46</v>
      </c>
      <c r="D164" s="2">
        <v>9</v>
      </c>
      <c r="E164" s="2">
        <v>59</v>
      </c>
      <c r="F164" s="180">
        <v>5</v>
      </c>
      <c r="G164" s="180">
        <v>123</v>
      </c>
      <c r="H164" s="713"/>
      <c r="I164" s="484">
        <v>0.59140000000000004</v>
      </c>
      <c r="J164" s="484">
        <v>0.59140000000000004</v>
      </c>
      <c r="K164" s="497">
        <v>0.59140000000000004</v>
      </c>
      <c r="L164" s="497"/>
      <c r="M164" s="491">
        <f t="shared" si="23"/>
        <v>0.23656000000000002</v>
      </c>
      <c r="N164" s="491">
        <f t="shared" si="24"/>
        <v>0.23656000000000002</v>
      </c>
      <c r="O164" s="323"/>
      <c r="P164" s="73"/>
      <c r="Q164" s="181"/>
      <c r="R164" s="182"/>
      <c r="S164" s="108"/>
    </row>
    <row r="165" spans="1:19" s="70" customFormat="1" ht="16.899999999999999" customHeight="1" x14ac:dyDescent="0.25">
      <c r="A165" s="26">
        <v>7</v>
      </c>
      <c r="B165" s="704"/>
      <c r="C165" s="2" t="s">
        <v>47</v>
      </c>
      <c r="D165" s="2">
        <v>9</v>
      </c>
      <c r="E165" s="2">
        <v>59</v>
      </c>
      <c r="F165" s="180">
        <v>5</v>
      </c>
      <c r="G165" s="180">
        <v>124</v>
      </c>
      <c r="H165" s="713"/>
      <c r="I165" s="484">
        <v>0.46139999999999998</v>
      </c>
      <c r="J165" s="484">
        <v>0.46139999999999998</v>
      </c>
      <c r="K165" s="497">
        <v>0.46139999999999998</v>
      </c>
      <c r="L165" s="497"/>
      <c r="M165" s="491">
        <f t="shared" si="23"/>
        <v>0.18456</v>
      </c>
      <c r="N165" s="491">
        <f t="shared" si="24"/>
        <v>0.18456</v>
      </c>
      <c r="O165" s="323"/>
      <c r="P165" s="73"/>
      <c r="Q165" s="181"/>
      <c r="R165" s="182"/>
      <c r="S165" s="108"/>
    </row>
    <row r="166" spans="1:19" s="70" customFormat="1" ht="16.899999999999999" customHeight="1" x14ac:dyDescent="0.25">
      <c r="A166" s="26">
        <v>8</v>
      </c>
      <c r="B166" s="704"/>
      <c r="C166" s="2" t="s">
        <v>50</v>
      </c>
      <c r="D166" s="2">
        <v>9</v>
      </c>
      <c r="E166" s="2">
        <v>59</v>
      </c>
      <c r="F166" s="180">
        <v>5</v>
      </c>
      <c r="G166" s="180">
        <v>127</v>
      </c>
      <c r="H166" s="713"/>
      <c r="I166" s="484">
        <v>2.4058999999999999</v>
      </c>
      <c r="J166" s="484">
        <v>2.4058999999999999</v>
      </c>
      <c r="K166" s="497">
        <v>2.1316999999999999</v>
      </c>
      <c r="L166" s="497"/>
      <c r="M166" s="491">
        <f t="shared" si="23"/>
        <v>0.85267999999999999</v>
      </c>
      <c r="N166" s="491">
        <f t="shared" si="24"/>
        <v>0.85267999999999999</v>
      </c>
      <c r="O166" s="323"/>
      <c r="P166" s="73"/>
      <c r="Q166" s="181"/>
      <c r="R166" s="182"/>
      <c r="S166" s="108"/>
    </row>
    <row r="167" spans="1:19" s="70" customFormat="1" ht="16.899999999999999" customHeight="1" x14ac:dyDescent="0.25">
      <c r="A167" s="26">
        <v>9</v>
      </c>
      <c r="B167" s="704"/>
      <c r="C167" s="2" t="s">
        <v>51</v>
      </c>
      <c r="D167" s="2">
        <v>9</v>
      </c>
      <c r="E167" s="2">
        <v>59</v>
      </c>
      <c r="F167" s="180">
        <v>6</v>
      </c>
      <c r="G167" s="180">
        <v>129</v>
      </c>
      <c r="H167" s="713"/>
      <c r="I167" s="484">
        <v>2.9411999999999998</v>
      </c>
      <c r="J167" s="484">
        <v>2.9411999999999998</v>
      </c>
      <c r="K167" s="497">
        <v>1.9952999999999999</v>
      </c>
      <c r="L167" s="497"/>
      <c r="M167" s="491">
        <f t="shared" si="23"/>
        <v>0.79811999999999994</v>
      </c>
      <c r="N167" s="491">
        <f t="shared" si="24"/>
        <v>0.79811999999999994</v>
      </c>
      <c r="O167" s="323"/>
      <c r="P167" s="73"/>
      <c r="Q167" s="181"/>
      <c r="R167" s="182"/>
      <c r="S167" s="108"/>
    </row>
    <row r="168" spans="1:19" s="70" customFormat="1" ht="16.899999999999999" customHeight="1" x14ac:dyDescent="0.25">
      <c r="A168" s="26">
        <v>10</v>
      </c>
      <c r="B168" s="704"/>
      <c r="C168" s="2" t="s">
        <v>52</v>
      </c>
      <c r="D168" s="2">
        <v>9</v>
      </c>
      <c r="E168" s="2">
        <v>59</v>
      </c>
      <c r="F168" s="180">
        <v>6</v>
      </c>
      <c r="G168" s="180">
        <v>130</v>
      </c>
      <c r="H168" s="713"/>
      <c r="I168" s="484">
        <v>1.0563</v>
      </c>
      <c r="J168" s="484">
        <v>1.0563</v>
      </c>
      <c r="K168" s="497">
        <v>1.0563</v>
      </c>
      <c r="L168" s="497"/>
      <c r="M168" s="491">
        <f t="shared" si="23"/>
        <v>0.42252000000000001</v>
      </c>
      <c r="N168" s="491">
        <f t="shared" si="24"/>
        <v>0.42252000000000001</v>
      </c>
      <c r="O168" s="323"/>
      <c r="P168" s="73"/>
      <c r="Q168" s="181"/>
      <c r="R168" s="182"/>
      <c r="S168" s="108"/>
    </row>
    <row r="169" spans="1:19" s="70" customFormat="1" ht="16.899999999999999" customHeight="1" x14ac:dyDescent="0.25">
      <c r="A169" s="26">
        <v>11</v>
      </c>
      <c r="B169" s="704"/>
      <c r="C169" s="2" t="s">
        <v>49</v>
      </c>
      <c r="D169" s="2">
        <v>6</v>
      </c>
      <c r="E169" s="2">
        <v>67</v>
      </c>
      <c r="F169" s="180">
        <v>5</v>
      </c>
      <c r="G169" s="180">
        <v>138</v>
      </c>
      <c r="H169" s="713"/>
      <c r="I169" s="484">
        <v>21.296700000000001</v>
      </c>
      <c r="J169" s="484">
        <v>21.296700000000001</v>
      </c>
      <c r="K169" s="497">
        <v>20.957800000000002</v>
      </c>
      <c r="L169" s="497"/>
      <c r="M169" s="491">
        <f t="shared" si="23"/>
        <v>8.3831200000000017</v>
      </c>
      <c r="N169" s="491">
        <f t="shared" si="24"/>
        <v>8.3831200000000017</v>
      </c>
      <c r="O169" s="323"/>
      <c r="P169" s="73"/>
      <c r="Q169" s="181"/>
      <c r="R169" s="182"/>
      <c r="S169" s="108"/>
    </row>
    <row r="170" spans="1:19" s="70" customFormat="1" ht="16.899999999999999" customHeight="1" x14ac:dyDescent="0.25">
      <c r="A170" s="26">
        <v>12</v>
      </c>
      <c r="B170" s="704"/>
      <c r="C170" s="2" t="s">
        <v>9</v>
      </c>
      <c r="D170" s="2" t="s">
        <v>53</v>
      </c>
      <c r="E170" s="2" t="s">
        <v>54</v>
      </c>
      <c r="F170" s="183">
        <v>8</v>
      </c>
      <c r="G170" s="183">
        <v>16</v>
      </c>
      <c r="H170" s="714"/>
      <c r="I170" s="484">
        <v>12.1973</v>
      </c>
      <c r="J170" s="484">
        <v>12.1973</v>
      </c>
      <c r="K170" s="497">
        <v>12.1973</v>
      </c>
      <c r="L170" s="497"/>
      <c r="M170" s="491">
        <f t="shared" si="23"/>
        <v>4.8789200000000008</v>
      </c>
      <c r="N170" s="491">
        <f t="shared" si="24"/>
        <v>4.8789200000000008</v>
      </c>
      <c r="O170" s="323"/>
      <c r="P170" s="73"/>
      <c r="Q170" s="184"/>
      <c r="R170" s="185"/>
      <c r="S170" s="108"/>
    </row>
    <row r="171" spans="1:19" s="70" customFormat="1" ht="16.899999999999999" customHeight="1" x14ac:dyDescent="0.25">
      <c r="A171" s="26">
        <v>13</v>
      </c>
      <c r="B171" s="704"/>
      <c r="C171" s="2" t="s">
        <v>9</v>
      </c>
      <c r="D171" s="2" t="s">
        <v>10</v>
      </c>
      <c r="E171" s="2" t="s">
        <v>54</v>
      </c>
      <c r="F171" s="183">
        <v>5</v>
      </c>
      <c r="G171" s="183">
        <v>139</v>
      </c>
      <c r="H171" s="712" t="s">
        <v>70</v>
      </c>
      <c r="I171" s="484">
        <v>1.4340999999999999</v>
      </c>
      <c r="J171" s="484">
        <v>1.4340999999999999</v>
      </c>
      <c r="K171" s="497">
        <v>1.4340999999999999</v>
      </c>
      <c r="L171" s="497"/>
      <c r="M171" s="491">
        <f t="shared" si="23"/>
        <v>0.57364000000000004</v>
      </c>
      <c r="N171" s="491">
        <f t="shared" si="24"/>
        <v>0.57364000000000004</v>
      </c>
      <c r="O171" s="323"/>
      <c r="P171" s="73"/>
      <c r="Q171" s="184"/>
      <c r="R171" s="185"/>
      <c r="S171" s="108"/>
    </row>
    <row r="172" spans="1:19" s="70" customFormat="1" ht="16.899999999999999" customHeight="1" x14ac:dyDescent="0.25">
      <c r="A172" s="26">
        <v>14</v>
      </c>
      <c r="B172" s="704"/>
      <c r="C172" s="2" t="s">
        <v>11</v>
      </c>
      <c r="D172" s="2" t="s">
        <v>55</v>
      </c>
      <c r="E172" s="2" t="s">
        <v>54</v>
      </c>
      <c r="F172" s="183">
        <v>5</v>
      </c>
      <c r="G172" s="183">
        <v>140</v>
      </c>
      <c r="H172" s="713"/>
      <c r="I172" s="484">
        <v>1.3451</v>
      </c>
      <c r="J172" s="484">
        <v>1.3451</v>
      </c>
      <c r="K172" s="497">
        <v>1.3451</v>
      </c>
      <c r="L172" s="497"/>
      <c r="M172" s="491">
        <f t="shared" si="23"/>
        <v>0.53803999999999996</v>
      </c>
      <c r="N172" s="491">
        <f t="shared" si="24"/>
        <v>0.53803999999999996</v>
      </c>
      <c r="O172" s="323"/>
      <c r="P172" s="73"/>
      <c r="Q172" s="184"/>
      <c r="R172" s="185"/>
      <c r="S172" s="108"/>
    </row>
    <row r="173" spans="1:19" s="70" customFormat="1" ht="16.899999999999999" customHeight="1" x14ac:dyDescent="0.25">
      <c r="A173" s="26">
        <v>15</v>
      </c>
      <c r="B173" s="704"/>
      <c r="C173" s="2" t="s">
        <v>9</v>
      </c>
      <c r="D173" s="2" t="s">
        <v>53</v>
      </c>
      <c r="E173" s="2" t="s">
        <v>54</v>
      </c>
      <c r="F173" s="183">
        <v>5</v>
      </c>
      <c r="G173" s="183">
        <v>141</v>
      </c>
      <c r="H173" s="713"/>
      <c r="I173" s="484">
        <v>1.4184000000000001</v>
      </c>
      <c r="J173" s="484">
        <v>1.4184000000000001</v>
      </c>
      <c r="K173" s="497">
        <v>1.4184000000000001</v>
      </c>
      <c r="L173" s="497"/>
      <c r="M173" s="491">
        <f t="shared" si="23"/>
        <v>0.56736000000000009</v>
      </c>
      <c r="N173" s="491">
        <f t="shared" si="24"/>
        <v>0.56736000000000009</v>
      </c>
      <c r="O173" s="323"/>
      <c r="P173" s="73"/>
      <c r="Q173" s="184"/>
      <c r="R173" s="185"/>
      <c r="S173" s="108"/>
    </row>
    <row r="174" spans="1:19" s="70" customFormat="1" ht="16.899999999999999" customHeight="1" x14ac:dyDescent="0.25">
      <c r="A174" s="26">
        <v>16</v>
      </c>
      <c r="B174" s="704"/>
      <c r="C174" s="2" t="s">
        <v>11</v>
      </c>
      <c r="D174" s="2" t="s">
        <v>53</v>
      </c>
      <c r="E174" s="2" t="s">
        <v>54</v>
      </c>
      <c r="F174" s="183">
        <v>5</v>
      </c>
      <c r="G174" s="183">
        <v>143</v>
      </c>
      <c r="H174" s="713"/>
      <c r="I174" s="484">
        <v>7.5914999999999999</v>
      </c>
      <c r="J174" s="484">
        <v>7.5914999999999999</v>
      </c>
      <c r="K174" s="497">
        <v>7.1425000000000001</v>
      </c>
      <c r="L174" s="497"/>
      <c r="M174" s="491">
        <f t="shared" si="23"/>
        <v>2.8570000000000002</v>
      </c>
      <c r="N174" s="491">
        <f t="shared" si="24"/>
        <v>2.8570000000000002</v>
      </c>
      <c r="O174" s="323"/>
      <c r="P174" s="73"/>
      <c r="Q174" s="184"/>
      <c r="R174" s="185"/>
      <c r="S174" s="108"/>
    </row>
    <row r="175" spans="1:19" s="70" customFormat="1" ht="16.899999999999999" customHeight="1" x14ac:dyDescent="0.25">
      <c r="A175" s="26">
        <v>17</v>
      </c>
      <c r="B175" s="704"/>
      <c r="C175" s="2">
        <v>3</v>
      </c>
      <c r="D175" s="2" t="s">
        <v>53</v>
      </c>
      <c r="E175" s="2" t="s">
        <v>54</v>
      </c>
      <c r="F175" s="183">
        <v>5</v>
      </c>
      <c r="G175" s="183">
        <v>144</v>
      </c>
      <c r="H175" s="713"/>
      <c r="I175" s="484">
        <v>1.5346</v>
      </c>
      <c r="J175" s="484">
        <v>1.5346</v>
      </c>
      <c r="K175" s="497">
        <v>1.5346</v>
      </c>
      <c r="L175" s="497"/>
      <c r="M175" s="491">
        <f t="shared" si="23"/>
        <v>0.61384000000000005</v>
      </c>
      <c r="N175" s="491">
        <f t="shared" si="24"/>
        <v>0.61384000000000005</v>
      </c>
      <c r="O175" s="323"/>
      <c r="P175" s="73"/>
      <c r="Q175" s="184"/>
      <c r="R175" s="185"/>
      <c r="S175" s="108"/>
    </row>
    <row r="176" spans="1:19" s="70" customFormat="1" ht="16.899999999999999" customHeight="1" x14ac:dyDescent="0.25">
      <c r="A176" s="26">
        <v>18</v>
      </c>
      <c r="B176" s="704"/>
      <c r="C176" s="2">
        <v>4</v>
      </c>
      <c r="D176" s="2" t="s">
        <v>53</v>
      </c>
      <c r="E176" s="2" t="s">
        <v>54</v>
      </c>
      <c r="F176" s="183">
        <v>5</v>
      </c>
      <c r="G176" s="183">
        <v>145</v>
      </c>
      <c r="H176" s="713"/>
      <c r="I176" s="484">
        <v>0.6603</v>
      </c>
      <c r="J176" s="484">
        <v>0.6603</v>
      </c>
      <c r="K176" s="497">
        <v>0.6603</v>
      </c>
      <c r="L176" s="497"/>
      <c r="M176" s="491">
        <f t="shared" si="23"/>
        <v>0.26412000000000002</v>
      </c>
      <c r="N176" s="491">
        <f t="shared" si="24"/>
        <v>0.26412000000000002</v>
      </c>
      <c r="O176" s="323"/>
      <c r="P176" s="73"/>
      <c r="Q176" s="184"/>
      <c r="R176" s="185"/>
      <c r="S176" s="108"/>
    </row>
    <row r="177" spans="1:19" s="70" customFormat="1" ht="16.899999999999999" customHeight="1" x14ac:dyDescent="0.25">
      <c r="A177" s="26">
        <v>19</v>
      </c>
      <c r="B177" s="704"/>
      <c r="C177" s="2" t="s">
        <v>12</v>
      </c>
      <c r="D177" s="2" t="s">
        <v>53</v>
      </c>
      <c r="E177" s="2" t="s">
        <v>54</v>
      </c>
      <c r="F177" s="183">
        <v>5</v>
      </c>
      <c r="G177" s="183">
        <v>146</v>
      </c>
      <c r="H177" s="714"/>
      <c r="I177" s="484">
        <v>1.6879</v>
      </c>
      <c r="J177" s="484">
        <v>1.6879</v>
      </c>
      <c r="K177" s="497">
        <v>1.6879</v>
      </c>
      <c r="L177" s="497"/>
      <c r="M177" s="491">
        <f t="shared" si="23"/>
        <v>0.67515999999999998</v>
      </c>
      <c r="N177" s="491">
        <f t="shared" si="24"/>
        <v>0.67515999999999998</v>
      </c>
      <c r="O177" s="323"/>
      <c r="P177" s="73"/>
      <c r="Q177" s="184"/>
      <c r="R177" s="185"/>
      <c r="S177" s="108"/>
    </row>
    <row r="178" spans="1:19" s="70" customFormat="1" ht="16.899999999999999" customHeight="1" x14ac:dyDescent="0.25">
      <c r="A178" s="79" t="s">
        <v>30</v>
      </c>
      <c r="B178" s="76" t="s">
        <v>74</v>
      </c>
      <c r="C178" s="186"/>
      <c r="D178" s="186"/>
      <c r="E178" s="186"/>
      <c r="F178" s="102"/>
      <c r="G178" s="102"/>
      <c r="H178" s="187"/>
      <c r="I178" s="489">
        <f>SUM(I179:I200)</f>
        <v>59.580840000000002</v>
      </c>
      <c r="J178" s="489">
        <f t="shared" si="21"/>
        <v>53.858039999999995</v>
      </c>
      <c r="K178" s="489">
        <f t="shared" ref="K178:L178" si="26">SUM(K179:K200)</f>
        <v>53.858039999999995</v>
      </c>
      <c r="L178" s="489">
        <f t="shared" si="26"/>
        <v>0</v>
      </c>
      <c r="M178" s="488">
        <f t="shared" si="23"/>
        <v>21.543216000000001</v>
      </c>
      <c r="N178" s="488">
        <f t="shared" si="24"/>
        <v>21.543216000000001</v>
      </c>
      <c r="O178" s="322"/>
      <c r="P178" s="21"/>
      <c r="Q178" s="109"/>
      <c r="R178" s="108"/>
      <c r="S178" s="108"/>
    </row>
    <row r="179" spans="1:19" s="70" customFormat="1" ht="16.899999999999999" customHeight="1" x14ac:dyDescent="0.25">
      <c r="A179" s="2">
        <v>1</v>
      </c>
      <c r="B179" s="695" t="s">
        <v>214</v>
      </c>
      <c r="C179" s="2" t="s">
        <v>46</v>
      </c>
      <c r="D179" s="2">
        <v>3</v>
      </c>
      <c r="E179" s="2">
        <v>65</v>
      </c>
      <c r="F179" s="180">
        <v>7</v>
      </c>
      <c r="G179" s="180">
        <v>104</v>
      </c>
      <c r="H179" s="712" t="s">
        <v>68</v>
      </c>
      <c r="I179" s="484">
        <v>1.1275999999999999</v>
      </c>
      <c r="J179" s="484">
        <f t="shared" si="21"/>
        <v>1.1275999999999999</v>
      </c>
      <c r="K179" s="497">
        <v>1.1275999999999999</v>
      </c>
      <c r="L179" s="497"/>
      <c r="M179" s="491">
        <f t="shared" si="23"/>
        <v>0.45104</v>
      </c>
      <c r="N179" s="491">
        <f t="shared" si="24"/>
        <v>0.45104</v>
      </c>
      <c r="O179" s="323"/>
      <c r="P179" s="188"/>
      <c r="Q179" s="109"/>
      <c r="R179" s="108"/>
      <c r="S179" s="108"/>
    </row>
    <row r="180" spans="1:19" s="70" customFormat="1" ht="16.899999999999999" customHeight="1" x14ac:dyDescent="0.25">
      <c r="A180" s="2">
        <v>2</v>
      </c>
      <c r="B180" s="696"/>
      <c r="C180" s="2" t="s">
        <v>49</v>
      </c>
      <c r="D180" s="2">
        <v>5</v>
      </c>
      <c r="E180" s="2">
        <v>65</v>
      </c>
      <c r="F180" s="180">
        <v>9</v>
      </c>
      <c r="G180" s="180">
        <v>15</v>
      </c>
      <c r="H180" s="713"/>
      <c r="I180" s="484">
        <v>3.2402000000000002</v>
      </c>
      <c r="J180" s="484">
        <f t="shared" si="21"/>
        <v>3.2402000000000002</v>
      </c>
      <c r="K180" s="497">
        <v>3.2402000000000002</v>
      </c>
      <c r="L180" s="497"/>
      <c r="M180" s="491">
        <f t="shared" si="23"/>
        <v>1.2960800000000001</v>
      </c>
      <c r="N180" s="491">
        <f t="shared" si="24"/>
        <v>1.2960800000000001</v>
      </c>
      <c r="O180" s="323"/>
      <c r="P180" s="188"/>
      <c r="Q180" s="109"/>
      <c r="R180" s="108"/>
      <c r="S180" s="108"/>
    </row>
    <row r="181" spans="1:19" s="70" customFormat="1" ht="16.899999999999999" customHeight="1" x14ac:dyDescent="0.25">
      <c r="A181" s="2">
        <v>3</v>
      </c>
      <c r="B181" s="696"/>
      <c r="C181" s="2" t="s">
        <v>47</v>
      </c>
      <c r="D181" s="2">
        <v>1</v>
      </c>
      <c r="E181" s="2">
        <v>54</v>
      </c>
      <c r="F181" s="180">
        <v>4</v>
      </c>
      <c r="G181" s="180">
        <v>1</v>
      </c>
      <c r="H181" s="713"/>
      <c r="I181" s="484">
        <v>26.8855</v>
      </c>
      <c r="J181" s="484">
        <f t="shared" si="21"/>
        <v>26.8855</v>
      </c>
      <c r="K181" s="497">
        <v>26.8855</v>
      </c>
      <c r="L181" s="497"/>
      <c r="M181" s="491">
        <f t="shared" si="23"/>
        <v>10.754200000000001</v>
      </c>
      <c r="N181" s="491">
        <f t="shared" si="24"/>
        <v>10.754200000000001</v>
      </c>
      <c r="O181" s="323"/>
      <c r="P181" s="188"/>
      <c r="Q181" s="109"/>
      <c r="R181" s="108"/>
      <c r="S181" s="108"/>
    </row>
    <row r="182" spans="1:19" s="70" customFormat="1" ht="16.899999999999999" customHeight="1" x14ac:dyDescent="0.25">
      <c r="A182" s="2">
        <v>4</v>
      </c>
      <c r="B182" s="696"/>
      <c r="C182" s="2" t="s">
        <v>46</v>
      </c>
      <c r="D182" s="2">
        <v>2</v>
      </c>
      <c r="E182" s="2">
        <v>67</v>
      </c>
      <c r="F182" s="180">
        <v>6</v>
      </c>
      <c r="G182" s="180">
        <v>334</v>
      </c>
      <c r="H182" s="713"/>
      <c r="I182" s="484">
        <v>1.8756999999999999</v>
      </c>
      <c r="J182" s="484">
        <f t="shared" si="21"/>
        <v>1.8756999999999999</v>
      </c>
      <c r="K182" s="497">
        <v>1.8756999999999999</v>
      </c>
      <c r="L182" s="497"/>
      <c r="M182" s="491">
        <f t="shared" si="23"/>
        <v>0.75028000000000006</v>
      </c>
      <c r="N182" s="491">
        <f t="shared" si="24"/>
        <v>0.75028000000000006</v>
      </c>
      <c r="O182" s="323"/>
      <c r="P182" s="188"/>
      <c r="Q182" s="109"/>
      <c r="R182" s="108"/>
      <c r="S182" s="108"/>
    </row>
    <row r="183" spans="1:19" s="70" customFormat="1" ht="16.899999999999999" customHeight="1" x14ac:dyDescent="0.25">
      <c r="A183" s="2">
        <v>5</v>
      </c>
      <c r="B183" s="696"/>
      <c r="C183" s="2" t="s">
        <v>47</v>
      </c>
      <c r="D183" s="2">
        <v>2</v>
      </c>
      <c r="E183" s="2">
        <v>67</v>
      </c>
      <c r="F183" s="180">
        <v>6</v>
      </c>
      <c r="G183" s="180">
        <v>335</v>
      </c>
      <c r="H183" s="713"/>
      <c r="I183" s="484">
        <v>1.0271999999999999</v>
      </c>
      <c r="J183" s="484"/>
      <c r="K183" s="497"/>
      <c r="L183" s="497"/>
      <c r="M183" s="491"/>
      <c r="N183" s="491"/>
      <c r="O183" s="323"/>
      <c r="P183" s="188"/>
      <c r="Q183" s="109"/>
      <c r="R183" s="108"/>
      <c r="S183" s="108"/>
    </row>
    <row r="184" spans="1:19" s="70" customFormat="1" ht="16.899999999999999" customHeight="1" x14ac:dyDescent="0.25">
      <c r="A184" s="2">
        <v>6</v>
      </c>
      <c r="B184" s="696"/>
      <c r="C184" s="2" t="s">
        <v>49</v>
      </c>
      <c r="D184" s="2">
        <v>2</v>
      </c>
      <c r="E184" s="2">
        <v>67</v>
      </c>
      <c r="F184" s="180">
        <v>6</v>
      </c>
      <c r="G184" s="180">
        <v>337</v>
      </c>
      <c r="H184" s="713"/>
      <c r="I184" s="484">
        <v>1.2307999999999999</v>
      </c>
      <c r="J184" s="484"/>
      <c r="K184" s="497"/>
      <c r="L184" s="497"/>
      <c r="M184" s="491"/>
      <c r="N184" s="491"/>
      <c r="O184" s="323"/>
      <c r="P184" s="188"/>
      <c r="Q184" s="109"/>
      <c r="R184" s="108"/>
      <c r="S184" s="108"/>
    </row>
    <row r="185" spans="1:19" s="70" customFormat="1" ht="16.899999999999999" customHeight="1" x14ac:dyDescent="0.25">
      <c r="A185" s="2">
        <v>7</v>
      </c>
      <c r="B185" s="696"/>
      <c r="C185" s="2" t="s">
        <v>48</v>
      </c>
      <c r="D185" s="2">
        <v>2</v>
      </c>
      <c r="E185" s="2">
        <v>67</v>
      </c>
      <c r="F185" s="180">
        <v>6</v>
      </c>
      <c r="G185" s="180">
        <v>338</v>
      </c>
      <c r="H185" s="713"/>
      <c r="I185" s="484">
        <v>0.54020000000000001</v>
      </c>
      <c r="J185" s="484"/>
      <c r="K185" s="497"/>
      <c r="L185" s="497"/>
      <c r="M185" s="491"/>
      <c r="N185" s="491"/>
      <c r="O185" s="323"/>
      <c r="P185" s="188"/>
      <c r="Q185" s="109"/>
      <c r="R185" s="108"/>
      <c r="S185" s="108"/>
    </row>
    <row r="186" spans="1:19" s="70" customFormat="1" ht="16.899999999999999" customHeight="1" x14ac:dyDescent="0.25">
      <c r="A186" s="2">
        <v>8</v>
      </c>
      <c r="B186" s="696"/>
      <c r="C186" s="2" t="s">
        <v>46</v>
      </c>
      <c r="D186" s="2">
        <v>5</v>
      </c>
      <c r="E186" s="2">
        <v>65</v>
      </c>
      <c r="F186" s="180">
        <v>6</v>
      </c>
      <c r="G186" s="180">
        <v>340</v>
      </c>
      <c r="H186" s="713"/>
      <c r="I186" s="484">
        <v>0.56451000000000007</v>
      </c>
      <c r="J186" s="484">
        <f t="shared" si="21"/>
        <v>0.56451000000000007</v>
      </c>
      <c r="K186" s="497">
        <v>0.56451000000000007</v>
      </c>
      <c r="L186" s="497"/>
      <c r="M186" s="491">
        <f t="shared" si="23"/>
        <v>0.22580400000000003</v>
      </c>
      <c r="N186" s="491">
        <f t="shared" si="24"/>
        <v>0.22580400000000003</v>
      </c>
      <c r="O186" s="323"/>
      <c r="P186" s="188"/>
      <c r="Q186" s="109"/>
      <c r="R186" s="108"/>
      <c r="S186" s="108"/>
    </row>
    <row r="187" spans="1:19" s="70" customFormat="1" ht="16.899999999999999" customHeight="1" x14ac:dyDescent="0.25">
      <c r="A187" s="2">
        <v>9</v>
      </c>
      <c r="B187" s="696"/>
      <c r="C187" s="2" t="s">
        <v>47</v>
      </c>
      <c r="D187" s="2">
        <v>5</v>
      </c>
      <c r="E187" s="2">
        <v>65</v>
      </c>
      <c r="F187" s="180">
        <v>6</v>
      </c>
      <c r="G187" s="180">
        <v>342</v>
      </c>
      <c r="H187" s="714"/>
      <c r="I187" s="484">
        <v>3.3472300000000001</v>
      </c>
      <c r="J187" s="484">
        <f t="shared" si="21"/>
        <v>3.3472300000000001</v>
      </c>
      <c r="K187" s="497">
        <v>3.3472300000000001</v>
      </c>
      <c r="L187" s="497"/>
      <c r="M187" s="491">
        <f t="shared" si="23"/>
        <v>1.3388920000000002</v>
      </c>
      <c r="N187" s="491">
        <f t="shared" si="24"/>
        <v>1.3388920000000002</v>
      </c>
      <c r="O187" s="323"/>
      <c r="P187" s="188"/>
      <c r="Q187" s="109"/>
      <c r="R187" s="108"/>
      <c r="S187" s="108"/>
    </row>
    <row r="188" spans="1:19" s="70" customFormat="1" ht="16.899999999999999" customHeight="1" x14ac:dyDescent="0.25">
      <c r="A188" s="2">
        <v>10</v>
      </c>
      <c r="B188" s="696"/>
      <c r="C188" s="2" t="s">
        <v>9</v>
      </c>
      <c r="D188" s="2" t="s">
        <v>10</v>
      </c>
      <c r="E188" s="2" t="s">
        <v>56</v>
      </c>
      <c r="F188" s="183">
        <v>9</v>
      </c>
      <c r="G188" s="180">
        <v>17</v>
      </c>
      <c r="H188" s="712" t="s">
        <v>69</v>
      </c>
      <c r="I188" s="484">
        <v>0.18909999999999999</v>
      </c>
      <c r="J188" s="484">
        <f t="shared" si="21"/>
        <v>0.18909999999999999</v>
      </c>
      <c r="K188" s="497">
        <v>0.18909999999999999</v>
      </c>
      <c r="L188" s="497"/>
      <c r="M188" s="491">
        <f t="shared" si="23"/>
        <v>7.5639999999999999E-2</v>
      </c>
      <c r="N188" s="491">
        <f t="shared" si="24"/>
        <v>7.5639999999999999E-2</v>
      </c>
      <c r="O188" s="323"/>
      <c r="P188" s="188"/>
      <c r="Q188" s="109"/>
      <c r="R188" s="108"/>
      <c r="S188" s="108"/>
    </row>
    <row r="189" spans="1:19" s="70" customFormat="1" ht="16.899999999999999" customHeight="1" x14ac:dyDescent="0.25">
      <c r="A189" s="2">
        <v>11</v>
      </c>
      <c r="B189" s="696"/>
      <c r="C189" s="2" t="s">
        <v>11</v>
      </c>
      <c r="D189" s="2" t="s">
        <v>10</v>
      </c>
      <c r="E189" s="2" t="s">
        <v>56</v>
      </c>
      <c r="F189" s="183">
        <v>9</v>
      </c>
      <c r="G189" s="180">
        <v>18</v>
      </c>
      <c r="H189" s="713"/>
      <c r="I189" s="484">
        <v>2.0030000000000001</v>
      </c>
      <c r="J189" s="484">
        <f t="shared" si="21"/>
        <v>1.2511000000000001</v>
      </c>
      <c r="K189" s="497">
        <v>1.2511000000000001</v>
      </c>
      <c r="L189" s="497"/>
      <c r="M189" s="491">
        <f t="shared" si="23"/>
        <v>0.50044000000000011</v>
      </c>
      <c r="N189" s="491">
        <f t="shared" si="24"/>
        <v>0.50044000000000011</v>
      </c>
      <c r="O189" s="323"/>
      <c r="P189" s="188"/>
      <c r="Q189" s="109"/>
      <c r="R189" s="108"/>
      <c r="S189" s="108"/>
    </row>
    <row r="190" spans="1:19" s="70" customFormat="1" ht="16.899999999999999" customHeight="1" x14ac:dyDescent="0.25">
      <c r="A190" s="2">
        <v>12</v>
      </c>
      <c r="B190" s="696"/>
      <c r="C190" s="2" t="s">
        <v>46</v>
      </c>
      <c r="D190" s="2">
        <v>1</v>
      </c>
      <c r="E190" s="2">
        <v>54</v>
      </c>
      <c r="F190" s="180">
        <v>2</v>
      </c>
      <c r="G190" s="180">
        <v>153</v>
      </c>
      <c r="H190" s="713"/>
      <c r="I190" s="484">
        <v>2.4167999999999998</v>
      </c>
      <c r="J190" s="484">
        <f t="shared" si="21"/>
        <v>1.9903</v>
      </c>
      <c r="K190" s="497">
        <v>1.9903</v>
      </c>
      <c r="L190" s="497"/>
      <c r="M190" s="491">
        <f t="shared" si="23"/>
        <v>0.79612000000000005</v>
      </c>
      <c r="N190" s="491">
        <f t="shared" si="24"/>
        <v>0.79612000000000005</v>
      </c>
      <c r="O190" s="323"/>
      <c r="P190" s="188"/>
      <c r="Q190" s="109"/>
      <c r="R190" s="108"/>
      <c r="S190" s="108"/>
    </row>
    <row r="191" spans="1:19" s="70" customFormat="1" ht="16.899999999999999" customHeight="1" x14ac:dyDescent="0.25">
      <c r="A191" s="2">
        <v>13</v>
      </c>
      <c r="B191" s="696"/>
      <c r="C191" s="2" t="s">
        <v>47</v>
      </c>
      <c r="D191" s="2">
        <v>1</v>
      </c>
      <c r="E191" s="2">
        <v>54</v>
      </c>
      <c r="F191" s="180">
        <v>2</v>
      </c>
      <c r="G191" s="180">
        <v>154</v>
      </c>
      <c r="H191" s="713"/>
      <c r="I191" s="484">
        <v>1.169</v>
      </c>
      <c r="J191" s="484">
        <f t="shared" si="21"/>
        <v>1.169</v>
      </c>
      <c r="K191" s="497">
        <v>1.169</v>
      </c>
      <c r="L191" s="497"/>
      <c r="M191" s="491">
        <f t="shared" si="23"/>
        <v>0.46760000000000002</v>
      </c>
      <c r="N191" s="491">
        <f t="shared" si="24"/>
        <v>0.46760000000000002</v>
      </c>
      <c r="O191" s="323"/>
      <c r="P191" s="188"/>
      <c r="Q191" s="109"/>
      <c r="R191" s="108"/>
      <c r="S191" s="108"/>
    </row>
    <row r="192" spans="1:19" s="70" customFormat="1" ht="16.899999999999999" customHeight="1" x14ac:dyDescent="0.25">
      <c r="A192" s="2">
        <v>14</v>
      </c>
      <c r="B192" s="696"/>
      <c r="C192" s="2" t="s">
        <v>57</v>
      </c>
      <c r="D192" s="2">
        <v>1</v>
      </c>
      <c r="E192" s="2">
        <v>54</v>
      </c>
      <c r="F192" s="180">
        <v>2</v>
      </c>
      <c r="G192" s="180">
        <v>155</v>
      </c>
      <c r="H192" s="713"/>
      <c r="I192" s="484">
        <v>2.1594000000000002</v>
      </c>
      <c r="J192" s="484">
        <f t="shared" si="21"/>
        <v>2.1594000000000002</v>
      </c>
      <c r="K192" s="497">
        <v>2.1594000000000002</v>
      </c>
      <c r="L192" s="497"/>
      <c r="M192" s="491">
        <f t="shared" si="23"/>
        <v>0.86376000000000008</v>
      </c>
      <c r="N192" s="491">
        <f t="shared" si="24"/>
        <v>0.86376000000000008</v>
      </c>
      <c r="O192" s="323"/>
      <c r="P192" s="188"/>
      <c r="Q192" s="109"/>
      <c r="R192" s="108"/>
      <c r="S192" s="108"/>
    </row>
    <row r="193" spans="1:20" s="70" customFormat="1" ht="16.899999999999999" customHeight="1" x14ac:dyDescent="0.25">
      <c r="A193" s="2">
        <v>15</v>
      </c>
      <c r="B193" s="696"/>
      <c r="C193" s="2" t="s">
        <v>46</v>
      </c>
      <c r="D193" s="2">
        <v>5</v>
      </c>
      <c r="E193" s="2">
        <v>54</v>
      </c>
      <c r="F193" s="180">
        <v>2</v>
      </c>
      <c r="G193" s="180">
        <v>158</v>
      </c>
      <c r="H193" s="713"/>
      <c r="I193" s="484">
        <v>2.4824000000000002</v>
      </c>
      <c r="J193" s="484">
        <f t="shared" si="21"/>
        <v>2.4824000000000002</v>
      </c>
      <c r="K193" s="497">
        <v>2.4824000000000002</v>
      </c>
      <c r="L193" s="497"/>
      <c r="M193" s="491">
        <f t="shared" si="23"/>
        <v>0.99296000000000006</v>
      </c>
      <c r="N193" s="491">
        <f t="shared" si="24"/>
        <v>0.99296000000000006</v>
      </c>
      <c r="O193" s="323"/>
      <c r="P193" s="188"/>
      <c r="Q193" s="109"/>
      <c r="R193" s="108"/>
      <c r="S193" s="108"/>
    </row>
    <row r="194" spans="1:20" s="70" customFormat="1" ht="16.899999999999999" customHeight="1" x14ac:dyDescent="0.25">
      <c r="A194" s="2">
        <v>16</v>
      </c>
      <c r="B194" s="696"/>
      <c r="C194" s="2" t="s">
        <v>46</v>
      </c>
      <c r="D194" s="2">
        <v>6</v>
      </c>
      <c r="E194" s="2">
        <v>54</v>
      </c>
      <c r="F194" s="180">
        <v>2</v>
      </c>
      <c r="G194" s="180">
        <v>159</v>
      </c>
      <c r="H194" s="713"/>
      <c r="I194" s="484">
        <v>2.5081000000000002</v>
      </c>
      <c r="J194" s="484">
        <f t="shared" si="21"/>
        <v>2.5081000000000002</v>
      </c>
      <c r="K194" s="497">
        <v>2.5081000000000002</v>
      </c>
      <c r="L194" s="497"/>
      <c r="M194" s="491">
        <f t="shared" si="23"/>
        <v>1.0032400000000001</v>
      </c>
      <c r="N194" s="491">
        <f t="shared" si="24"/>
        <v>1.0032400000000001</v>
      </c>
      <c r="O194" s="323"/>
      <c r="P194" s="188"/>
      <c r="Q194" s="109"/>
      <c r="R194" s="108"/>
      <c r="S194" s="108"/>
    </row>
    <row r="195" spans="1:20" s="70" customFormat="1" ht="16.899999999999999" customHeight="1" x14ac:dyDescent="0.25">
      <c r="A195" s="2">
        <v>17</v>
      </c>
      <c r="B195" s="696"/>
      <c r="C195" s="2" t="s">
        <v>49</v>
      </c>
      <c r="D195" s="2">
        <v>5</v>
      </c>
      <c r="E195" s="2">
        <v>54</v>
      </c>
      <c r="F195" s="180">
        <v>2</v>
      </c>
      <c r="G195" s="180">
        <v>160</v>
      </c>
      <c r="H195" s="713"/>
      <c r="I195" s="484">
        <v>0.65269999999999995</v>
      </c>
      <c r="J195" s="484">
        <f t="shared" si="21"/>
        <v>0</v>
      </c>
      <c r="K195" s="497">
        <v>0</v>
      </c>
      <c r="L195" s="497"/>
      <c r="M195" s="491">
        <f t="shared" si="23"/>
        <v>0</v>
      </c>
      <c r="N195" s="491">
        <f t="shared" si="24"/>
        <v>0</v>
      </c>
      <c r="O195" s="323"/>
      <c r="P195" s="188"/>
      <c r="Q195" s="109"/>
      <c r="R195" s="108"/>
      <c r="S195" s="108"/>
    </row>
    <row r="196" spans="1:20" s="70" customFormat="1" ht="16.899999999999999" customHeight="1" x14ac:dyDescent="0.25">
      <c r="A196" s="2">
        <v>18</v>
      </c>
      <c r="B196" s="696"/>
      <c r="C196" s="2" t="s">
        <v>47</v>
      </c>
      <c r="D196" s="2">
        <v>1</v>
      </c>
      <c r="E196" s="2">
        <v>54</v>
      </c>
      <c r="F196" s="180">
        <v>3</v>
      </c>
      <c r="G196" s="180">
        <v>58</v>
      </c>
      <c r="H196" s="713"/>
      <c r="I196" s="484">
        <v>1.7804</v>
      </c>
      <c r="J196" s="484">
        <f t="shared" si="21"/>
        <v>1.7804</v>
      </c>
      <c r="K196" s="497">
        <v>1.7804</v>
      </c>
      <c r="L196" s="497"/>
      <c r="M196" s="491">
        <f t="shared" si="23"/>
        <v>0.71216000000000002</v>
      </c>
      <c r="N196" s="491">
        <f t="shared" si="24"/>
        <v>0.71216000000000002</v>
      </c>
      <c r="O196" s="323"/>
      <c r="P196" s="188"/>
      <c r="Q196" s="109"/>
      <c r="R196" s="108"/>
      <c r="S196" s="108"/>
    </row>
    <row r="197" spans="1:20" s="70" customFormat="1" ht="16.899999999999999" customHeight="1" x14ac:dyDescent="0.25">
      <c r="A197" s="2">
        <v>19</v>
      </c>
      <c r="B197" s="696"/>
      <c r="C197" s="2" t="s">
        <v>46</v>
      </c>
      <c r="D197" s="2">
        <v>4</v>
      </c>
      <c r="E197" s="2">
        <v>54</v>
      </c>
      <c r="F197" s="180">
        <v>3</v>
      </c>
      <c r="G197" s="180">
        <v>60</v>
      </c>
      <c r="H197" s="713"/>
      <c r="I197" s="484">
        <v>1.0934999999999999</v>
      </c>
      <c r="J197" s="484">
        <f t="shared" si="21"/>
        <v>0</v>
      </c>
      <c r="K197" s="497">
        <v>0</v>
      </c>
      <c r="L197" s="497"/>
      <c r="M197" s="491">
        <f t="shared" si="23"/>
        <v>0</v>
      </c>
      <c r="N197" s="491">
        <f t="shared" si="24"/>
        <v>0</v>
      </c>
      <c r="O197" s="323"/>
      <c r="P197" s="188"/>
      <c r="Q197" s="109"/>
      <c r="R197" s="108"/>
      <c r="S197" s="108"/>
    </row>
    <row r="198" spans="1:20" s="70" customFormat="1" ht="16.899999999999999" customHeight="1" x14ac:dyDescent="0.25">
      <c r="A198" s="2">
        <v>20</v>
      </c>
      <c r="B198" s="696"/>
      <c r="C198" s="2" t="s">
        <v>9</v>
      </c>
      <c r="D198" s="2" t="s">
        <v>13</v>
      </c>
      <c r="E198" s="2" t="s">
        <v>58</v>
      </c>
      <c r="F198" s="183">
        <v>2</v>
      </c>
      <c r="G198" s="180">
        <v>161</v>
      </c>
      <c r="H198" s="713"/>
      <c r="I198" s="484">
        <v>0.36840000000000001</v>
      </c>
      <c r="J198" s="484">
        <f t="shared" si="21"/>
        <v>0.36840000000000001</v>
      </c>
      <c r="K198" s="497">
        <v>0.36840000000000001</v>
      </c>
      <c r="L198" s="497"/>
      <c r="M198" s="491">
        <f t="shared" si="23"/>
        <v>0.14736000000000002</v>
      </c>
      <c r="N198" s="491">
        <f t="shared" si="24"/>
        <v>0.14736000000000002</v>
      </c>
      <c r="O198" s="323"/>
      <c r="P198" s="188"/>
      <c r="Q198" s="109"/>
      <c r="R198" s="108"/>
      <c r="S198" s="108"/>
    </row>
    <row r="199" spans="1:20" s="70" customFormat="1" ht="16.899999999999999" customHeight="1" x14ac:dyDescent="0.25">
      <c r="A199" s="2">
        <v>21</v>
      </c>
      <c r="B199" s="696"/>
      <c r="C199" s="2" t="s">
        <v>9</v>
      </c>
      <c r="D199" s="2" t="s">
        <v>12</v>
      </c>
      <c r="E199" s="2" t="s">
        <v>58</v>
      </c>
      <c r="F199" s="183">
        <v>2</v>
      </c>
      <c r="G199" s="180">
        <v>162</v>
      </c>
      <c r="H199" s="713"/>
      <c r="I199" s="484">
        <v>2.7944999999999998</v>
      </c>
      <c r="J199" s="484">
        <f t="shared" si="21"/>
        <v>2.7944999999999998</v>
      </c>
      <c r="K199" s="497">
        <v>2.7944999999999998</v>
      </c>
      <c r="L199" s="497"/>
      <c r="M199" s="491">
        <f t="shared" si="23"/>
        <v>1.1177999999999999</v>
      </c>
      <c r="N199" s="491">
        <f t="shared" si="24"/>
        <v>1.1177999999999999</v>
      </c>
      <c r="O199" s="323"/>
      <c r="P199" s="188"/>
      <c r="Q199" s="109"/>
      <c r="R199" s="108"/>
      <c r="S199" s="108"/>
    </row>
    <row r="200" spans="1:20" s="70" customFormat="1" ht="16.899999999999999" customHeight="1" x14ac:dyDescent="0.25">
      <c r="A200" s="2">
        <v>22</v>
      </c>
      <c r="B200" s="227"/>
      <c r="C200" s="2" t="s">
        <v>11</v>
      </c>
      <c r="D200" s="2" t="s">
        <v>12</v>
      </c>
      <c r="E200" s="2" t="s">
        <v>58</v>
      </c>
      <c r="F200" s="183">
        <v>2</v>
      </c>
      <c r="G200" s="180">
        <v>162</v>
      </c>
      <c r="H200" s="714"/>
      <c r="I200" s="484">
        <v>0.1246</v>
      </c>
      <c r="J200" s="484">
        <f t="shared" si="21"/>
        <v>0.1246</v>
      </c>
      <c r="K200" s="497">
        <v>0.1246</v>
      </c>
      <c r="L200" s="497"/>
      <c r="M200" s="491">
        <f t="shared" si="23"/>
        <v>4.9840000000000002E-2</v>
      </c>
      <c r="N200" s="491">
        <f t="shared" si="24"/>
        <v>4.9840000000000002E-2</v>
      </c>
      <c r="O200" s="323"/>
      <c r="P200" s="188"/>
      <c r="Q200" s="109"/>
      <c r="R200" s="108"/>
      <c r="S200" s="108"/>
    </row>
    <row r="201" spans="1:20" s="70" customFormat="1" ht="16.899999999999999" customHeight="1" x14ac:dyDescent="0.25">
      <c r="A201" s="79" t="s">
        <v>31</v>
      </c>
      <c r="B201" s="706" t="s">
        <v>75</v>
      </c>
      <c r="C201" s="707"/>
      <c r="D201" s="708"/>
      <c r="E201" s="189"/>
      <c r="F201" s="180"/>
      <c r="G201" s="180"/>
      <c r="H201" s="187"/>
      <c r="I201" s="489">
        <f>SUM(I202:I213)</f>
        <v>51.300039999999996</v>
      </c>
      <c r="J201" s="489">
        <f t="shared" si="21"/>
        <v>39.33634</v>
      </c>
      <c r="K201" s="489">
        <f t="shared" ref="K201:L201" si="27">SUM(K202:K213)</f>
        <v>39.33634</v>
      </c>
      <c r="L201" s="489">
        <f t="shared" si="27"/>
        <v>0</v>
      </c>
      <c r="M201" s="488">
        <f t="shared" si="23"/>
        <v>15.734536</v>
      </c>
      <c r="N201" s="488">
        <f t="shared" si="24"/>
        <v>15.734536</v>
      </c>
      <c r="O201" s="322"/>
      <c r="P201" s="21"/>
    </row>
    <row r="202" spans="1:20" s="70" customFormat="1" ht="16.899999999999999" customHeight="1" x14ac:dyDescent="0.25">
      <c r="A202" s="2">
        <v>1</v>
      </c>
      <c r="B202" s="695" t="s">
        <v>76</v>
      </c>
      <c r="C202" s="2" t="s">
        <v>46</v>
      </c>
      <c r="D202" s="2">
        <v>8</v>
      </c>
      <c r="E202" s="2">
        <v>59</v>
      </c>
      <c r="F202" s="180">
        <v>5</v>
      </c>
      <c r="G202" s="180">
        <v>121</v>
      </c>
      <c r="H202" s="712" t="s">
        <v>68</v>
      </c>
      <c r="I202" s="484">
        <v>0.88277000000000005</v>
      </c>
      <c r="J202" s="484">
        <f t="shared" si="21"/>
        <v>0.63767000000000007</v>
      </c>
      <c r="K202" s="497">
        <v>0.63767000000000007</v>
      </c>
      <c r="L202" s="497"/>
      <c r="M202" s="491">
        <f t="shared" si="23"/>
        <v>0.25506800000000002</v>
      </c>
      <c r="N202" s="491">
        <f t="shared" si="24"/>
        <v>0.25506800000000002</v>
      </c>
      <c r="O202" s="323"/>
      <c r="P202" s="188"/>
      <c r="R202" s="176"/>
      <c r="S202" s="176"/>
      <c r="T202" s="176"/>
    </row>
    <row r="203" spans="1:20" s="70" customFormat="1" ht="16.899999999999999" customHeight="1" x14ac:dyDescent="0.25">
      <c r="A203" s="2">
        <v>2</v>
      </c>
      <c r="B203" s="696"/>
      <c r="C203" s="2" t="s">
        <v>47</v>
      </c>
      <c r="D203" s="2">
        <v>8</v>
      </c>
      <c r="E203" s="2">
        <v>59</v>
      </c>
      <c r="F203" s="180">
        <v>5</v>
      </c>
      <c r="G203" s="180">
        <v>126</v>
      </c>
      <c r="H203" s="713"/>
      <c r="I203" s="484">
        <v>13.7616</v>
      </c>
      <c r="J203" s="484">
        <f t="shared" si="21"/>
        <v>8.0095999999999989</v>
      </c>
      <c r="K203" s="497">
        <v>8.0095999999999989</v>
      </c>
      <c r="L203" s="497"/>
      <c r="M203" s="491">
        <f t="shared" si="23"/>
        <v>3.2038399999999996</v>
      </c>
      <c r="N203" s="491">
        <f t="shared" si="24"/>
        <v>3.2038399999999996</v>
      </c>
      <c r="O203" s="323"/>
      <c r="P203" s="188"/>
      <c r="R203" s="176"/>
      <c r="S203" s="176"/>
      <c r="T203" s="176"/>
    </row>
    <row r="204" spans="1:20" s="70" customFormat="1" ht="16.899999999999999" customHeight="1" x14ac:dyDescent="0.25">
      <c r="A204" s="2">
        <v>3</v>
      </c>
      <c r="B204" s="696"/>
      <c r="C204" s="2" t="s">
        <v>49</v>
      </c>
      <c r="D204" s="2">
        <v>8</v>
      </c>
      <c r="E204" s="2">
        <v>59</v>
      </c>
      <c r="F204" s="180">
        <v>6</v>
      </c>
      <c r="G204" s="180">
        <v>131</v>
      </c>
      <c r="H204" s="713"/>
      <c r="I204" s="484">
        <v>6.4313000000000002</v>
      </c>
      <c r="J204" s="484">
        <f t="shared" si="21"/>
        <v>5.7603</v>
      </c>
      <c r="K204" s="497">
        <v>5.7603</v>
      </c>
      <c r="L204" s="497"/>
      <c r="M204" s="491">
        <f t="shared" si="23"/>
        <v>2.3041200000000002</v>
      </c>
      <c r="N204" s="491">
        <f t="shared" si="24"/>
        <v>2.3041200000000002</v>
      </c>
      <c r="O204" s="323"/>
      <c r="P204" s="188"/>
      <c r="R204" s="176"/>
      <c r="S204" s="176"/>
      <c r="T204" s="176"/>
    </row>
    <row r="205" spans="1:20" s="70" customFormat="1" ht="16.899999999999999" customHeight="1" x14ac:dyDescent="0.25">
      <c r="A205" s="2">
        <v>4</v>
      </c>
      <c r="B205" s="696"/>
      <c r="C205" s="2" t="s">
        <v>59</v>
      </c>
      <c r="D205" s="2">
        <v>9</v>
      </c>
      <c r="E205" s="2">
        <v>59</v>
      </c>
      <c r="F205" s="180">
        <v>6</v>
      </c>
      <c r="G205" s="180">
        <v>132</v>
      </c>
      <c r="H205" s="713"/>
      <c r="I205" s="484">
        <v>3.0625</v>
      </c>
      <c r="J205" s="484">
        <f t="shared" si="21"/>
        <v>1.5165</v>
      </c>
      <c r="K205" s="497">
        <v>1.5165</v>
      </c>
      <c r="L205" s="497"/>
      <c r="M205" s="491">
        <f t="shared" si="23"/>
        <v>0.60660000000000003</v>
      </c>
      <c r="N205" s="491">
        <f t="shared" si="24"/>
        <v>0.60660000000000003</v>
      </c>
      <c r="O205" s="323"/>
      <c r="P205" s="188"/>
      <c r="R205" s="176"/>
      <c r="S205" s="176"/>
      <c r="T205" s="176"/>
    </row>
    <row r="206" spans="1:20" s="70" customFormat="1" ht="16.899999999999999" customHeight="1" x14ac:dyDescent="0.25">
      <c r="A206" s="2">
        <v>5</v>
      </c>
      <c r="B206" s="696"/>
      <c r="C206" s="2" t="s">
        <v>60</v>
      </c>
      <c r="D206" s="2">
        <v>9</v>
      </c>
      <c r="E206" s="2">
        <v>59</v>
      </c>
      <c r="F206" s="180">
        <v>6</v>
      </c>
      <c r="G206" s="180">
        <v>133</v>
      </c>
      <c r="H206" s="713"/>
      <c r="I206" s="484">
        <v>10.6023</v>
      </c>
      <c r="J206" s="484">
        <f t="shared" si="21"/>
        <v>9.0802999999999994</v>
      </c>
      <c r="K206" s="497">
        <v>9.0802999999999994</v>
      </c>
      <c r="L206" s="497"/>
      <c r="M206" s="491">
        <f t="shared" si="23"/>
        <v>3.63212</v>
      </c>
      <c r="N206" s="491">
        <f t="shared" si="24"/>
        <v>3.63212</v>
      </c>
      <c r="O206" s="323"/>
      <c r="P206" s="188"/>
      <c r="R206" s="176"/>
      <c r="S206" s="176"/>
      <c r="T206" s="176"/>
    </row>
    <row r="207" spans="1:20" s="70" customFormat="1" ht="16.899999999999999" customHeight="1" x14ac:dyDescent="0.25">
      <c r="A207" s="2">
        <v>6</v>
      </c>
      <c r="B207" s="696"/>
      <c r="C207" s="2" t="s">
        <v>51</v>
      </c>
      <c r="D207" s="2">
        <v>8</v>
      </c>
      <c r="E207" s="2">
        <v>59</v>
      </c>
      <c r="F207" s="180">
        <v>6</v>
      </c>
      <c r="G207" s="180">
        <v>134</v>
      </c>
      <c r="H207" s="713"/>
      <c r="I207" s="484">
        <v>1.4108499999999999</v>
      </c>
      <c r="J207" s="484">
        <f t="shared" si="21"/>
        <v>1.0239499999999999</v>
      </c>
      <c r="K207" s="497">
        <v>1.0239499999999999</v>
      </c>
      <c r="L207" s="497"/>
      <c r="M207" s="491">
        <f t="shared" si="23"/>
        <v>0.40958</v>
      </c>
      <c r="N207" s="491">
        <f t="shared" si="24"/>
        <v>0.40958</v>
      </c>
      <c r="O207" s="323"/>
      <c r="P207" s="188"/>
      <c r="R207" s="176"/>
      <c r="S207" s="176"/>
      <c r="T207" s="176"/>
    </row>
    <row r="208" spans="1:20" s="70" customFormat="1" ht="16.899999999999999" customHeight="1" x14ac:dyDescent="0.25">
      <c r="A208" s="2">
        <v>7</v>
      </c>
      <c r="B208" s="696"/>
      <c r="C208" s="2" t="s">
        <v>47</v>
      </c>
      <c r="D208" s="2">
        <v>4</v>
      </c>
      <c r="E208" s="2">
        <v>67</v>
      </c>
      <c r="F208" s="180">
        <v>6</v>
      </c>
      <c r="G208" s="180">
        <v>135</v>
      </c>
      <c r="H208" s="713"/>
      <c r="I208" s="484">
        <v>1.4550000000000001</v>
      </c>
      <c r="J208" s="484">
        <f t="shared" si="21"/>
        <v>1.2143000000000002</v>
      </c>
      <c r="K208" s="497">
        <v>1.2143000000000002</v>
      </c>
      <c r="L208" s="497"/>
      <c r="M208" s="491">
        <f t="shared" si="23"/>
        <v>0.4857200000000001</v>
      </c>
      <c r="N208" s="491">
        <f t="shared" si="24"/>
        <v>0.4857200000000001</v>
      </c>
      <c r="O208" s="323"/>
      <c r="P208" s="188"/>
      <c r="R208" s="176"/>
      <c r="S208" s="176"/>
      <c r="T208" s="176"/>
    </row>
    <row r="209" spans="1:20" s="70" customFormat="1" ht="16.899999999999999" customHeight="1" x14ac:dyDescent="0.25">
      <c r="A209" s="2">
        <v>8</v>
      </c>
      <c r="B209" s="696"/>
      <c r="C209" s="2" t="s">
        <v>48</v>
      </c>
      <c r="D209" s="2">
        <v>8</v>
      </c>
      <c r="E209" s="2">
        <v>59</v>
      </c>
      <c r="F209" s="180">
        <v>6</v>
      </c>
      <c r="G209" s="180">
        <v>136</v>
      </c>
      <c r="H209" s="713"/>
      <c r="I209" s="484">
        <v>4.274</v>
      </c>
      <c r="J209" s="484">
        <f t="shared" si="21"/>
        <v>2.6739999999999999</v>
      </c>
      <c r="K209" s="497">
        <v>2.6739999999999999</v>
      </c>
      <c r="L209" s="497"/>
      <c r="M209" s="491">
        <f t="shared" si="23"/>
        <v>1.0696000000000001</v>
      </c>
      <c r="N209" s="491">
        <f t="shared" si="24"/>
        <v>1.0696000000000001</v>
      </c>
      <c r="O209" s="323"/>
      <c r="P209" s="188"/>
      <c r="R209" s="176"/>
      <c r="S209" s="176"/>
      <c r="T209" s="176"/>
    </row>
    <row r="210" spans="1:20" s="70" customFormat="1" ht="16.899999999999999" customHeight="1" x14ac:dyDescent="0.25">
      <c r="A210" s="2">
        <v>9</v>
      </c>
      <c r="B210" s="696"/>
      <c r="C210" s="2" t="s">
        <v>49</v>
      </c>
      <c r="D210" s="2">
        <v>4</v>
      </c>
      <c r="E210" s="2">
        <v>67</v>
      </c>
      <c r="F210" s="180">
        <v>6</v>
      </c>
      <c r="G210" s="180">
        <v>137</v>
      </c>
      <c r="H210" s="713"/>
      <c r="I210" s="484">
        <v>0.16322</v>
      </c>
      <c r="J210" s="484">
        <f t="shared" si="21"/>
        <v>0.16322</v>
      </c>
      <c r="K210" s="497">
        <v>0.16322</v>
      </c>
      <c r="L210" s="497"/>
      <c r="M210" s="491">
        <f t="shared" si="23"/>
        <v>6.5287999999999999E-2</v>
      </c>
      <c r="N210" s="491">
        <f t="shared" si="24"/>
        <v>6.5287999999999999E-2</v>
      </c>
      <c r="O210" s="323"/>
      <c r="P210" s="188"/>
      <c r="R210" s="176"/>
      <c r="S210" s="176"/>
      <c r="T210" s="176"/>
    </row>
    <row r="211" spans="1:20" s="70" customFormat="1" ht="16.899999999999999" customHeight="1" x14ac:dyDescent="0.25">
      <c r="A211" s="2">
        <v>10</v>
      </c>
      <c r="B211" s="696"/>
      <c r="C211" s="2" t="s">
        <v>46</v>
      </c>
      <c r="D211" s="2">
        <v>5</v>
      </c>
      <c r="E211" s="2">
        <v>67</v>
      </c>
      <c r="F211" s="180">
        <v>9</v>
      </c>
      <c r="G211" s="180">
        <v>16</v>
      </c>
      <c r="H211" s="713"/>
      <c r="I211" s="484">
        <v>4.0472000000000001</v>
      </c>
      <c r="J211" s="484">
        <f t="shared" si="21"/>
        <v>4.0472000000000001</v>
      </c>
      <c r="K211" s="497">
        <v>4.0472000000000001</v>
      </c>
      <c r="L211" s="497"/>
      <c r="M211" s="491">
        <f t="shared" si="23"/>
        <v>1.6188800000000001</v>
      </c>
      <c r="N211" s="491">
        <f t="shared" si="24"/>
        <v>1.6188800000000001</v>
      </c>
      <c r="O211" s="323"/>
      <c r="P211" s="188"/>
      <c r="R211" s="176"/>
      <c r="S211" s="176"/>
      <c r="T211" s="176"/>
    </row>
    <row r="212" spans="1:20" s="70" customFormat="1" ht="16.899999999999999" customHeight="1" x14ac:dyDescent="0.25">
      <c r="A212" s="2">
        <v>11</v>
      </c>
      <c r="B212" s="696"/>
      <c r="C212" s="2" t="s">
        <v>46</v>
      </c>
      <c r="D212" s="2">
        <v>1</v>
      </c>
      <c r="E212" s="2">
        <v>67</v>
      </c>
      <c r="F212" s="180">
        <v>5</v>
      </c>
      <c r="G212" s="180">
        <v>132</v>
      </c>
      <c r="H212" s="713"/>
      <c r="I212" s="484">
        <v>1.7915000000000001</v>
      </c>
      <c r="J212" s="484">
        <f t="shared" si="21"/>
        <v>1.7915000000000001</v>
      </c>
      <c r="K212" s="497">
        <v>1.7915000000000001</v>
      </c>
      <c r="L212" s="497"/>
      <c r="M212" s="491">
        <f t="shared" si="23"/>
        <v>0.71660000000000013</v>
      </c>
      <c r="N212" s="491">
        <f t="shared" si="24"/>
        <v>0.71660000000000013</v>
      </c>
      <c r="O212" s="323"/>
      <c r="P212" s="188"/>
      <c r="R212" s="176"/>
      <c r="S212" s="176"/>
      <c r="T212" s="176"/>
    </row>
    <row r="213" spans="1:20" s="70" customFormat="1" ht="16.899999999999999" customHeight="1" x14ac:dyDescent="0.25">
      <c r="A213" s="2">
        <v>12</v>
      </c>
      <c r="B213" s="227"/>
      <c r="C213" s="2" t="s">
        <v>9</v>
      </c>
      <c r="D213" s="2" t="s">
        <v>10</v>
      </c>
      <c r="E213" s="2" t="s">
        <v>56</v>
      </c>
      <c r="F213" s="183">
        <v>9</v>
      </c>
      <c r="G213" s="183">
        <v>19</v>
      </c>
      <c r="H213" s="714"/>
      <c r="I213" s="484">
        <v>3.4178000000000002</v>
      </c>
      <c r="J213" s="484">
        <f t="shared" si="21"/>
        <v>3.4178000000000002</v>
      </c>
      <c r="K213" s="497">
        <v>3.4178000000000002</v>
      </c>
      <c r="L213" s="497"/>
      <c r="M213" s="491">
        <f t="shared" si="23"/>
        <v>1.3671200000000001</v>
      </c>
      <c r="N213" s="491">
        <f t="shared" si="24"/>
        <v>1.3671200000000001</v>
      </c>
      <c r="O213" s="323"/>
      <c r="P213" s="188"/>
      <c r="R213" s="176"/>
      <c r="S213" s="176"/>
      <c r="T213" s="176"/>
    </row>
    <row r="214" spans="1:20" s="70" customFormat="1" ht="16.899999999999999" customHeight="1" x14ac:dyDescent="0.25">
      <c r="A214" s="76" t="s">
        <v>32</v>
      </c>
      <c r="B214" s="706" t="s">
        <v>77</v>
      </c>
      <c r="C214" s="707"/>
      <c r="D214" s="708"/>
      <c r="E214" s="190"/>
      <c r="F214" s="180"/>
      <c r="G214" s="180"/>
      <c r="H214" s="187"/>
      <c r="I214" s="489">
        <f>SUM(I215:I216)</f>
        <v>2.6104700000000003</v>
      </c>
      <c r="J214" s="489">
        <f t="shared" si="21"/>
        <v>2.10527</v>
      </c>
      <c r="K214" s="489">
        <f t="shared" ref="K214:L214" si="28">SUM(K215:K216)</f>
        <v>2.10527</v>
      </c>
      <c r="L214" s="489">
        <f t="shared" si="28"/>
        <v>0</v>
      </c>
      <c r="M214" s="488">
        <f t="shared" si="23"/>
        <v>0.84210800000000008</v>
      </c>
      <c r="N214" s="488">
        <f t="shared" si="24"/>
        <v>0.84210800000000008</v>
      </c>
      <c r="O214" s="322"/>
      <c r="P214" s="5"/>
    </row>
    <row r="215" spans="1:20" s="70" customFormat="1" ht="16.899999999999999" customHeight="1" x14ac:dyDescent="0.25">
      <c r="A215" s="79">
        <v>1</v>
      </c>
      <c r="B215" s="695" t="s">
        <v>78</v>
      </c>
      <c r="C215" s="2" t="s">
        <v>46</v>
      </c>
      <c r="D215" s="2">
        <v>3</v>
      </c>
      <c r="E215" s="2">
        <v>59</v>
      </c>
      <c r="F215" s="180">
        <v>5</v>
      </c>
      <c r="G215" s="180">
        <v>329</v>
      </c>
      <c r="H215" s="712" t="s">
        <v>68</v>
      </c>
      <c r="I215" s="484">
        <v>1.3373700000000002</v>
      </c>
      <c r="J215" s="484">
        <f t="shared" si="21"/>
        <v>0.83217000000000019</v>
      </c>
      <c r="K215" s="497">
        <v>0.83217000000000019</v>
      </c>
      <c r="L215" s="497"/>
      <c r="M215" s="491">
        <f t="shared" si="23"/>
        <v>0.33286800000000011</v>
      </c>
      <c r="N215" s="491">
        <f t="shared" si="24"/>
        <v>0.33286800000000011</v>
      </c>
      <c r="O215" s="323"/>
      <c r="P215" s="73"/>
    </row>
    <row r="216" spans="1:20" s="70" customFormat="1" ht="16.899999999999999" customHeight="1" x14ac:dyDescent="0.25">
      <c r="A216" s="79">
        <v>2</v>
      </c>
      <c r="B216" s="697"/>
      <c r="C216" s="2" t="s">
        <v>47</v>
      </c>
      <c r="D216" s="2">
        <v>3</v>
      </c>
      <c r="E216" s="2">
        <v>59</v>
      </c>
      <c r="F216" s="180">
        <v>5</v>
      </c>
      <c r="G216" s="180">
        <v>330</v>
      </c>
      <c r="H216" s="714"/>
      <c r="I216" s="484">
        <v>1.2730999999999999</v>
      </c>
      <c r="J216" s="484">
        <f t="shared" si="21"/>
        <v>1.2730999999999999</v>
      </c>
      <c r="K216" s="510">
        <v>1.2730999999999999</v>
      </c>
      <c r="L216" s="510"/>
      <c r="M216" s="491">
        <f t="shared" si="23"/>
        <v>0.50924000000000003</v>
      </c>
      <c r="N216" s="491">
        <f t="shared" si="24"/>
        <v>0.50924000000000003</v>
      </c>
      <c r="O216" s="323"/>
      <c r="P216" s="188"/>
      <c r="R216" s="110"/>
    </row>
    <row r="217" spans="1:20" s="70" customFormat="1" ht="16.899999999999999" customHeight="1" x14ac:dyDescent="0.25">
      <c r="A217" s="191" t="s">
        <v>61</v>
      </c>
      <c r="B217" s="192" t="s">
        <v>62</v>
      </c>
      <c r="C217" s="193"/>
      <c r="D217" s="193"/>
      <c r="E217" s="5"/>
      <c r="F217" s="180"/>
      <c r="G217" s="180"/>
      <c r="H217" s="194"/>
      <c r="I217" s="489">
        <f>SUM(I218:I222)</f>
        <v>5.3338999999999999</v>
      </c>
      <c r="J217" s="489">
        <f t="shared" si="21"/>
        <v>5.0107999999999997</v>
      </c>
      <c r="K217" s="489">
        <f t="shared" ref="K217:L217" si="29">SUM(K218:K222)</f>
        <v>0</v>
      </c>
      <c r="L217" s="489">
        <f t="shared" si="29"/>
        <v>5.0107999999999997</v>
      </c>
      <c r="M217" s="488">
        <f t="shared" si="23"/>
        <v>2.0043199999999999</v>
      </c>
      <c r="N217" s="488"/>
      <c r="O217" s="322">
        <f t="shared" ref="O217:O222" si="30">L217*0.4</f>
        <v>2.0043199999999999</v>
      </c>
      <c r="P217" s="21"/>
    </row>
    <row r="218" spans="1:20" s="70" customFormat="1" ht="16.899999999999999" customHeight="1" x14ac:dyDescent="0.25">
      <c r="A218" s="2">
        <v>1</v>
      </c>
      <c r="B218" s="195" t="s">
        <v>63</v>
      </c>
      <c r="C218" s="2" t="s">
        <v>46</v>
      </c>
      <c r="D218" s="2">
        <v>1</v>
      </c>
      <c r="E218" s="2">
        <v>59</v>
      </c>
      <c r="F218" s="180">
        <v>2</v>
      </c>
      <c r="G218" s="180">
        <v>156</v>
      </c>
      <c r="H218" s="712" t="s">
        <v>68</v>
      </c>
      <c r="I218" s="484">
        <v>0.50019999999999998</v>
      </c>
      <c r="J218" s="484">
        <f t="shared" si="21"/>
        <v>0.50019999999999998</v>
      </c>
      <c r="K218" s="484"/>
      <c r="L218" s="497">
        <v>0.50019999999999998</v>
      </c>
      <c r="M218" s="491">
        <f t="shared" si="23"/>
        <v>0.20008000000000001</v>
      </c>
      <c r="N218" s="491"/>
      <c r="O218" s="323">
        <f t="shared" si="30"/>
        <v>0.20008000000000001</v>
      </c>
      <c r="P218" s="188"/>
    </row>
    <row r="219" spans="1:20" s="70" customFormat="1" ht="16.899999999999999" customHeight="1" x14ac:dyDescent="0.25">
      <c r="A219" s="2">
        <v>2</v>
      </c>
      <c r="B219" s="195" t="s">
        <v>64</v>
      </c>
      <c r="C219" s="2" t="s">
        <v>47</v>
      </c>
      <c r="D219" s="2">
        <v>1</v>
      </c>
      <c r="E219" s="2">
        <v>59</v>
      </c>
      <c r="F219" s="180">
        <v>2</v>
      </c>
      <c r="G219" s="180">
        <v>157</v>
      </c>
      <c r="H219" s="713"/>
      <c r="I219" s="484">
        <v>0.38900000000000001</v>
      </c>
      <c r="J219" s="484">
        <f t="shared" si="21"/>
        <v>0.38900000000000001</v>
      </c>
      <c r="K219" s="484"/>
      <c r="L219" s="497">
        <v>0.38900000000000001</v>
      </c>
      <c r="M219" s="491">
        <f t="shared" si="23"/>
        <v>0.15560000000000002</v>
      </c>
      <c r="N219" s="491"/>
      <c r="O219" s="323">
        <f t="shared" si="30"/>
        <v>0.15560000000000002</v>
      </c>
      <c r="P219" s="188"/>
    </row>
    <row r="220" spans="1:20" s="70" customFormat="1" ht="16.899999999999999" customHeight="1" x14ac:dyDescent="0.25">
      <c r="A220" s="2">
        <v>3</v>
      </c>
      <c r="B220" s="195" t="s">
        <v>65</v>
      </c>
      <c r="C220" s="2" t="s">
        <v>46</v>
      </c>
      <c r="D220" s="2">
        <v>6</v>
      </c>
      <c r="E220" s="2">
        <v>67</v>
      </c>
      <c r="F220" s="180">
        <v>6</v>
      </c>
      <c r="G220" s="180">
        <v>341</v>
      </c>
      <c r="H220" s="713"/>
      <c r="I220" s="484">
        <v>0.60040000000000004</v>
      </c>
      <c r="J220" s="484">
        <f t="shared" si="21"/>
        <v>0.48380000000000006</v>
      </c>
      <c r="K220" s="484"/>
      <c r="L220" s="497">
        <v>0.48380000000000006</v>
      </c>
      <c r="M220" s="491">
        <f t="shared" si="23"/>
        <v>0.19352000000000003</v>
      </c>
      <c r="N220" s="491"/>
      <c r="O220" s="323">
        <f t="shared" si="30"/>
        <v>0.19352000000000003</v>
      </c>
      <c r="P220" s="188"/>
    </row>
    <row r="221" spans="1:20" s="70" customFormat="1" ht="16.899999999999999" customHeight="1" x14ac:dyDescent="0.25">
      <c r="A221" s="2">
        <v>4</v>
      </c>
      <c r="B221" s="195" t="s">
        <v>66</v>
      </c>
      <c r="C221" s="2" t="s">
        <v>47</v>
      </c>
      <c r="D221" s="2">
        <v>6</v>
      </c>
      <c r="E221" s="2">
        <v>67</v>
      </c>
      <c r="F221" s="180">
        <v>6</v>
      </c>
      <c r="G221" s="180">
        <v>339</v>
      </c>
      <c r="H221" s="713"/>
      <c r="I221" s="484">
        <v>2.5230000000000001</v>
      </c>
      <c r="J221" s="484">
        <f t="shared" ref="J221:J222" si="31">K221+L221</f>
        <v>2.3165</v>
      </c>
      <c r="K221" s="484"/>
      <c r="L221" s="497">
        <v>2.3165</v>
      </c>
      <c r="M221" s="491">
        <f t="shared" ref="M221:M222" si="32">N221+O221</f>
        <v>0.92660000000000009</v>
      </c>
      <c r="N221" s="491"/>
      <c r="O221" s="323">
        <f t="shared" si="30"/>
        <v>0.92660000000000009</v>
      </c>
      <c r="P221" s="188"/>
    </row>
    <row r="222" spans="1:20" s="70" customFormat="1" ht="16.899999999999999" customHeight="1" x14ac:dyDescent="0.25">
      <c r="A222" s="2">
        <v>5</v>
      </c>
      <c r="B222" s="195" t="s">
        <v>67</v>
      </c>
      <c r="C222" s="2" t="s">
        <v>46</v>
      </c>
      <c r="D222" s="2">
        <v>4</v>
      </c>
      <c r="E222" s="2">
        <v>67</v>
      </c>
      <c r="F222" s="180">
        <v>5</v>
      </c>
      <c r="G222" s="180">
        <v>128</v>
      </c>
      <c r="H222" s="714"/>
      <c r="I222" s="484">
        <v>1.3212999999999999</v>
      </c>
      <c r="J222" s="484">
        <f t="shared" si="31"/>
        <v>1.3212999999999999</v>
      </c>
      <c r="K222" s="484"/>
      <c r="L222" s="497">
        <v>1.3212999999999999</v>
      </c>
      <c r="M222" s="491">
        <f t="shared" si="32"/>
        <v>0.52851999999999999</v>
      </c>
      <c r="N222" s="491"/>
      <c r="O222" s="323">
        <f t="shared" si="30"/>
        <v>0.52851999999999999</v>
      </c>
      <c r="P222" s="188"/>
    </row>
    <row r="223" spans="1:20" s="210" customFormat="1" ht="16.899999999999999" customHeight="1" x14ac:dyDescent="0.25">
      <c r="A223" s="211"/>
      <c r="B223" s="208" t="s">
        <v>220</v>
      </c>
      <c r="C223" s="208"/>
      <c r="D223" s="208"/>
      <c r="E223" s="208"/>
      <c r="F223" s="208"/>
      <c r="G223" s="208"/>
      <c r="H223" s="209"/>
      <c r="I223" s="509">
        <f>I224+I281</f>
        <v>228.8415</v>
      </c>
      <c r="J223" s="509">
        <f>K223+L223</f>
        <v>209.25450000000001</v>
      </c>
      <c r="K223" s="509">
        <f t="shared" ref="K223:L223" si="33">K224+K281</f>
        <v>198.959</v>
      </c>
      <c r="L223" s="509">
        <f t="shared" si="33"/>
        <v>10.295500000000001</v>
      </c>
      <c r="M223" s="509">
        <f>+N223+O223</f>
        <v>83.701800000000006</v>
      </c>
      <c r="N223" s="509">
        <f>K223*0.4</f>
        <v>79.583600000000004</v>
      </c>
      <c r="O223" s="321">
        <f>L223*0.4</f>
        <v>4.1182000000000007</v>
      </c>
      <c r="P223" s="214"/>
      <c r="R223" s="213"/>
    </row>
    <row r="224" spans="1:20" s="70" customFormat="1" ht="16.899999999999999" customHeight="1" x14ac:dyDescent="0.25">
      <c r="A224" s="28" t="s">
        <v>122</v>
      </c>
      <c r="B224" s="43" t="s">
        <v>130</v>
      </c>
      <c r="C224" s="27"/>
      <c r="D224" s="27"/>
      <c r="E224" s="27"/>
      <c r="F224" s="27"/>
      <c r="G224" s="27"/>
      <c r="H224" s="28"/>
      <c r="I224" s="488">
        <f>I225+I236+I251+I265+I269+I279</f>
        <v>218.54599999999999</v>
      </c>
      <c r="J224" s="488">
        <f t="shared" ref="J224:J284" si="34">K224+L224</f>
        <v>198.959</v>
      </c>
      <c r="K224" s="488">
        <f t="shared" ref="K224" si="35">K225+K236+K251+K265+K269+K279</f>
        <v>198.959</v>
      </c>
      <c r="L224" s="488"/>
      <c r="M224" s="488">
        <f t="shared" ref="M224:M284" si="36">+N224+O224</f>
        <v>79.583600000000004</v>
      </c>
      <c r="N224" s="488">
        <f t="shared" ref="N224:N280" si="37">K224*0.4</f>
        <v>79.583600000000004</v>
      </c>
      <c r="O224" s="322"/>
      <c r="P224" s="4"/>
    </row>
    <row r="225" spans="1:16" s="70" customFormat="1" ht="16.899999999999999" customHeight="1" x14ac:dyDescent="0.25">
      <c r="A225" s="28" t="s">
        <v>25</v>
      </c>
      <c r="B225" s="12" t="s">
        <v>29</v>
      </c>
      <c r="C225" s="27"/>
      <c r="D225" s="27"/>
      <c r="E225" s="27"/>
      <c r="F225" s="27"/>
      <c r="G225" s="27"/>
      <c r="H225" s="28"/>
      <c r="I225" s="488">
        <f>SUM(I226:I235)</f>
        <v>61.504300000000001</v>
      </c>
      <c r="J225" s="488">
        <f t="shared" si="34"/>
        <v>58.006599999999999</v>
      </c>
      <c r="K225" s="488">
        <f t="shared" ref="K225" si="38">SUM(K226:K235)</f>
        <v>58.006599999999999</v>
      </c>
      <c r="L225" s="488"/>
      <c r="M225" s="488">
        <f t="shared" si="36"/>
        <v>23.202640000000002</v>
      </c>
      <c r="N225" s="491">
        <f t="shared" si="37"/>
        <v>23.202640000000002</v>
      </c>
      <c r="O225" s="323"/>
      <c r="P225" s="4"/>
    </row>
    <row r="226" spans="1:16" s="70" customFormat="1" ht="16.899999999999999" customHeight="1" x14ac:dyDescent="0.25">
      <c r="A226" s="111">
        <v>1</v>
      </c>
      <c r="B226" s="695" t="s">
        <v>89</v>
      </c>
      <c r="C226" s="8">
        <v>1</v>
      </c>
      <c r="D226" s="8">
        <v>3</v>
      </c>
      <c r="E226" s="8">
        <v>68</v>
      </c>
      <c r="F226" s="8">
        <v>11</v>
      </c>
      <c r="G226" s="8">
        <v>6</v>
      </c>
      <c r="H226" s="679" t="s">
        <v>90</v>
      </c>
      <c r="I226" s="490">
        <v>0.1706</v>
      </c>
      <c r="J226" s="491">
        <f t="shared" si="34"/>
        <v>0.1706</v>
      </c>
      <c r="K226" s="501">
        <v>0.1706</v>
      </c>
      <c r="L226" s="501"/>
      <c r="M226" s="491">
        <f t="shared" si="36"/>
        <v>6.8240000000000009E-2</v>
      </c>
      <c r="N226" s="491">
        <f t="shared" si="37"/>
        <v>6.8240000000000009E-2</v>
      </c>
      <c r="O226" s="323"/>
      <c r="P226" s="42"/>
    </row>
    <row r="227" spans="1:16" s="70" customFormat="1" ht="16.899999999999999" customHeight="1" x14ac:dyDescent="0.25">
      <c r="A227" s="26">
        <v>2</v>
      </c>
      <c r="B227" s="696"/>
      <c r="C227" s="8">
        <v>1</v>
      </c>
      <c r="D227" s="8">
        <v>5</v>
      </c>
      <c r="E227" s="8">
        <v>68</v>
      </c>
      <c r="F227" s="8">
        <v>11</v>
      </c>
      <c r="G227" s="8">
        <v>6</v>
      </c>
      <c r="H227" s="680"/>
      <c r="I227" s="491">
        <v>19.132999999999999</v>
      </c>
      <c r="J227" s="491">
        <f t="shared" si="34"/>
        <v>19.132999999999999</v>
      </c>
      <c r="K227" s="496">
        <v>19.132999999999999</v>
      </c>
      <c r="L227" s="496"/>
      <c r="M227" s="491">
        <f t="shared" si="36"/>
        <v>7.6532</v>
      </c>
      <c r="N227" s="491">
        <f t="shared" si="37"/>
        <v>7.6532</v>
      </c>
      <c r="O227" s="323"/>
      <c r="P227" s="42"/>
    </row>
    <row r="228" spans="1:16" s="70" customFormat="1" ht="16.899999999999999" customHeight="1" x14ac:dyDescent="0.25">
      <c r="A228" s="26">
        <v>3</v>
      </c>
      <c r="B228" s="696"/>
      <c r="C228" s="8">
        <v>2</v>
      </c>
      <c r="D228" s="8">
        <v>5</v>
      </c>
      <c r="E228" s="8">
        <v>68</v>
      </c>
      <c r="F228" s="8">
        <v>11</v>
      </c>
      <c r="G228" s="8">
        <v>7</v>
      </c>
      <c r="H228" s="680"/>
      <c r="I228" s="491">
        <v>13.3057</v>
      </c>
      <c r="J228" s="491">
        <f t="shared" si="34"/>
        <v>13.3057</v>
      </c>
      <c r="K228" s="496">
        <v>13.3057</v>
      </c>
      <c r="L228" s="496"/>
      <c r="M228" s="491">
        <f t="shared" si="36"/>
        <v>5.3222800000000001</v>
      </c>
      <c r="N228" s="491">
        <f t="shared" si="37"/>
        <v>5.3222800000000001</v>
      </c>
      <c r="O228" s="323"/>
      <c r="P228" s="42"/>
    </row>
    <row r="229" spans="1:16" s="70" customFormat="1" ht="16.899999999999999" customHeight="1" x14ac:dyDescent="0.25">
      <c r="A229" s="26">
        <v>4</v>
      </c>
      <c r="B229" s="696"/>
      <c r="C229" s="9">
        <v>2</v>
      </c>
      <c r="D229" s="9">
        <v>3</v>
      </c>
      <c r="E229" s="9">
        <v>68</v>
      </c>
      <c r="F229" s="9">
        <v>11</v>
      </c>
      <c r="G229" s="9">
        <v>8</v>
      </c>
      <c r="H229" s="680"/>
      <c r="I229" s="493">
        <v>2.9552999999999998</v>
      </c>
      <c r="J229" s="491">
        <f t="shared" si="34"/>
        <v>2.6640000000000001</v>
      </c>
      <c r="K229" s="500">
        <v>2.6640000000000001</v>
      </c>
      <c r="L229" s="500"/>
      <c r="M229" s="491">
        <f t="shared" si="36"/>
        <v>1.0656000000000001</v>
      </c>
      <c r="N229" s="491">
        <f t="shared" si="37"/>
        <v>1.0656000000000001</v>
      </c>
      <c r="O229" s="323"/>
      <c r="P229" s="228"/>
    </row>
    <row r="230" spans="1:16" s="70" customFormat="1" ht="16.899999999999999" customHeight="1" x14ac:dyDescent="0.25">
      <c r="A230" s="26">
        <v>5</v>
      </c>
      <c r="B230" s="696"/>
      <c r="C230" s="8">
        <v>3</v>
      </c>
      <c r="D230" s="8">
        <v>3</v>
      </c>
      <c r="E230" s="8">
        <v>68</v>
      </c>
      <c r="F230" s="8">
        <v>11</v>
      </c>
      <c r="G230" s="8">
        <v>9</v>
      </c>
      <c r="H230" s="680"/>
      <c r="I230" s="491">
        <v>0.35289999999999999</v>
      </c>
      <c r="J230" s="491">
        <f t="shared" si="34"/>
        <v>0.35289999999999999</v>
      </c>
      <c r="K230" s="496">
        <v>0.35289999999999999</v>
      </c>
      <c r="L230" s="496"/>
      <c r="M230" s="491">
        <f t="shared" si="36"/>
        <v>0.14116000000000001</v>
      </c>
      <c r="N230" s="491">
        <f t="shared" si="37"/>
        <v>0.14116000000000001</v>
      </c>
      <c r="O230" s="323"/>
      <c r="P230" s="42"/>
    </row>
    <row r="231" spans="1:16" s="70" customFormat="1" ht="16.899999999999999" customHeight="1" x14ac:dyDescent="0.25">
      <c r="A231" s="26"/>
      <c r="B231" s="696"/>
      <c r="C231" s="8">
        <v>1</v>
      </c>
      <c r="D231" s="8">
        <v>4</v>
      </c>
      <c r="E231" s="8">
        <v>68</v>
      </c>
      <c r="F231" s="8">
        <v>11</v>
      </c>
      <c r="G231" s="8">
        <v>10</v>
      </c>
      <c r="H231" s="680"/>
      <c r="I231" s="491">
        <v>5.9290000000000003</v>
      </c>
      <c r="J231" s="491">
        <f t="shared" si="34"/>
        <v>5.9290000000000003</v>
      </c>
      <c r="K231" s="496">
        <v>5.9290000000000003</v>
      </c>
      <c r="L231" s="496"/>
      <c r="M231" s="491">
        <f t="shared" si="36"/>
        <v>2.3716000000000004</v>
      </c>
      <c r="N231" s="491">
        <f t="shared" si="37"/>
        <v>2.3716000000000004</v>
      </c>
      <c r="O231" s="323"/>
      <c r="P231" s="42"/>
    </row>
    <row r="232" spans="1:16" s="70" customFormat="1" ht="16.899999999999999" customHeight="1" x14ac:dyDescent="0.25">
      <c r="A232" s="26"/>
      <c r="B232" s="696"/>
      <c r="C232" s="9">
        <v>4</v>
      </c>
      <c r="D232" s="9">
        <v>5</v>
      </c>
      <c r="E232" s="9">
        <v>68</v>
      </c>
      <c r="F232" s="9">
        <v>11</v>
      </c>
      <c r="G232" s="9">
        <v>11</v>
      </c>
      <c r="H232" s="680"/>
      <c r="I232" s="493">
        <v>1.7410000000000001</v>
      </c>
      <c r="J232" s="491">
        <f t="shared" si="34"/>
        <v>0.30520000000000003</v>
      </c>
      <c r="K232" s="500">
        <v>0.30520000000000003</v>
      </c>
      <c r="L232" s="500"/>
      <c r="M232" s="491">
        <f t="shared" si="36"/>
        <v>0.12208000000000002</v>
      </c>
      <c r="N232" s="491">
        <f t="shared" si="37"/>
        <v>0.12208000000000002</v>
      </c>
      <c r="O232" s="323"/>
      <c r="P232" s="228"/>
    </row>
    <row r="233" spans="1:16" s="70" customFormat="1" ht="16.899999999999999" customHeight="1" x14ac:dyDescent="0.25">
      <c r="A233" s="26"/>
      <c r="B233" s="696"/>
      <c r="C233" s="9">
        <v>3</v>
      </c>
      <c r="D233" s="9">
        <v>5</v>
      </c>
      <c r="E233" s="9">
        <v>68</v>
      </c>
      <c r="F233" s="9">
        <v>11</v>
      </c>
      <c r="G233" s="9">
        <v>12</v>
      </c>
      <c r="H233" s="680"/>
      <c r="I233" s="493">
        <v>9.7352000000000007</v>
      </c>
      <c r="J233" s="491">
        <f t="shared" si="34"/>
        <v>9.1259999999999994</v>
      </c>
      <c r="K233" s="500">
        <v>9.1259999999999994</v>
      </c>
      <c r="L233" s="500"/>
      <c r="M233" s="491">
        <f t="shared" si="36"/>
        <v>3.6503999999999999</v>
      </c>
      <c r="N233" s="491">
        <f t="shared" si="37"/>
        <v>3.6503999999999999</v>
      </c>
      <c r="O233" s="323"/>
      <c r="P233" s="228"/>
    </row>
    <row r="234" spans="1:16" s="70" customFormat="1" ht="16.899999999999999" customHeight="1" x14ac:dyDescent="0.25">
      <c r="A234" s="26">
        <v>6</v>
      </c>
      <c r="B234" s="696"/>
      <c r="C234" s="8">
        <v>2</v>
      </c>
      <c r="D234" s="8">
        <v>4</v>
      </c>
      <c r="E234" s="8">
        <v>68</v>
      </c>
      <c r="F234" s="8">
        <v>12</v>
      </c>
      <c r="G234" s="8">
        <v>43</v>
      </c>
      <c r="H234" s="680"/>
      <c r="I234" s="491">
        <v>2.4411999999999998</v>
      </c>
      <c r="J234" s="491">
        <f t="shared" si="34"/>
        <v>2.4411999999999998</v>
      </c>
      <c r="K234" s="496">
        <v>2.4411999999999998</v>
      </c>
      <c r="L234" s="496"/>
      <c r="M234" s="491">
        <f t="shared" si="36"/>
        <v>0.97648000000000001</v>
      </c>
      <c r="N234" s="491">
        <f t="shared" si="37"/>
        <v>0.97648000000000001</v>
      </c>
      <c r="O234" s="323"/>
      <c r="P234" s="42"/>
    </row>
    <row r="235" spans="1:16" s="70" customFormat="1" ht="16.899999999999999" customHeight="1" x14ac:dyDescent="0.25">
      <c r="A235" s="26">
        <v>7</v>
      </c>
      <c r="B235" s="697"/>
      <c r="C235" s="9">
        <v>1</v>
      </c>
      <c r="D235" s="9">
        <v>6</v>
      </c>
      <c r="E235" s="9">
        <v>70</v>
      </c>
      <c r="F235" s="9">
        <v>12</v>
      </c>
      <c r="G235" s="9">
        <v>44</v>
      </c>
      <c r="H235" s="681"/>
      <c r="I235" s="493">
        <v>5.7404000000000002</v>
      </c>
      <c r="J235" s="491">
        <f t="shared" si="34"/>
        <v>4.5789999999999997</v>
      </c>
      <c r="K235" s="500">
        <v>4.5789999999999997</v>
      </c>
      <c r="L235" s="500"/>
      <c r="M235" s="491">
        <f t="shared" si="36"/>
        <v>1.8315999999999999</v>
      </c>
      <c r="N235" s="491">
        <f t="shared" si="37"/>
        <v>1.8315999999999999</v>
      </c>
      <c r="O235" s="323"/>
      <c r="P235" s="228"/>
    </row>
    <row r="236" spans="1:16" ht="16.899999999999999" customHeight="1" x14ac:dyDescent="0.25">
      <c r="A236" s="47" t="s">
        <v>30</v>
      </c>
      <c r="B236" s="47" t="s">
        <v>91</v>
      </c>
      <c r="C236" s="9"/>
      <c r="D236" s="9"/>
      <c r="E236" s="9"/>
      <c r="F236" s="37"/>
      <c r="G236" s="37"/>
      <c r="H236" s="9"/>
      <c r="I236" s="480">
        <f>SUM(I237:I250)</f>
        <v>53.107000000000006</v>
      </c>
      <c r="J236" s="480">
        <f t="shared" si="34"/>
        <v>53.107000000000006</v>
      </c>
      <c r="K236" s="480">
        <f t="shared" ref="K236:L236" si="39">SUM(K237:K250)</f>
        <v>53.107000000000006</v>
      </c>
      <c r="L236" s="480">
        <f t="shared" si="39"/>
        <v>0</v>
      </c>
      <c r="M236" s="480">
        <f t="shared" si="36"/>
        <v>21.242800000000003</v>
      </c>
      <c r="N236" s="490">
        <f t="shared" si="37"/>
        <v>21.242800000000003</v>
      </c>
      <c r="O236" s="325"/>
      <c r="P236" s="23"/>
    </row>
    <row r="237" spans="1:16" s="70" customFormat="1" ht="16.899999999999999" customHeight="1" x14ac:dyDescent="0.25">
      <c r="A237" s="2">
        <v>1</v>
      </c>
      <c r="B237" s="695" t="s">
        <v>93</v>
      </c>
      <c r="C237" s="2" t="s">
        <v>46</v>
      </c>
      <c r="D237" s="2">
        <v>2</v>
      </c>
      <c r="E237" s="2">
        <v>57</v>
      </c>
      <c r="F237" s="10">
        <v>2</v>
      </c>
      <c r="G237" s="10">
        <v>346</v>
      </c>
      <c r="H237" s="703" t="s">
        <v>92</v>
      </c>
      <c r="I237" s="491">
        <v>2.7614000000000001</v>
      </c>
      <c r="J237" s="491">
        <f t="shared" si="34"/>
        <v>2.7614000000000001</v>
      </c>
      <c r="K237" s="496">
        <v>2.7614000000000001</v>
      </c>
      <c r="L237" s="496"/>
      <c r="M237" s="491">
        <f t="shared" si="36"/>
        <v>1.10456</v>
      </c>
      <c r="N237" s="491">
        <f t="shared" si="37"/>
        <v>1.10456</v>
      </c>
      <c r="O237" s="323"/>
      <c r="P237" s="42"/>
    </row>
    <row r="238" spans="1:16" s="70" customFormat="1" ht="16.899999999999999" customHeight="1" x14ac:dyDescent="0.25">
      <c r="A238" s="2">
        <v>2</v>
      </c>
      <c r="B238" s="696"/>
      <c r="C238" s="2" t="s">
        <v>46</v>
      </c>
      <c r="D238" s="2">
        <v>3</v>
      </c>
      <c r="E238" s="2">
        <v>57</v>
      </c>
      <c r="F238" s="10">
        <v>2</v>
      </c>
      <c r="G238" s="10">
        <v>3</v>
      </c>
      <c r="H238" s="704"/>
      <c r="I238" s="491">
        <v>5.7178000000000004</v>
      </c>
      <c r="J238" s="491">
        <f t="shared" si="34"/>
        <v>5.7178000000000004</v>
      </c>
      <c r="K238" s="496">
        <v>5.7178000000000004</v>
      </c>
      <c r="L238" s="496"/>
      <c r="M238" s="491">
        <f t="shared" si="36"/>
        <v>2.2871200000000003</v>
      </c>
      <c r="N238" s="491">
        <f t="shared" si="37"/>
        <v>2.2871200000000003</v>
      </c>
      <c r="O238" s="323"/>
      <c r="P238" s="42"/>
    </row>
    <row r="239" spans="1:16" s="70" customFormat="1" ht="16.899999999999999" customHeight="1" x14ac:dyDescent="0.25">
      <c r="A239" s="2">
        <v>3</v>
      </c>
      <c r="B239" s="696"/>
      <c r="C239" s="2" t="s">
        <v>47</v>
      </c>
      <c r="D239" s="2">
        <v>7</v>
      </c>
      <c r="E239" s="2">
        <v>55</v>
      </c>
      <c r="F239" s="10">
        <v>6</v>
      </c>
      <c r="G239" s="10">
        <v>4</v>
      </c>
      <c r="H239" s="704"/>
      <c r="I239" s="491">
        <v>2.3538000000000001</v>
      </c>
      <c r="J239" s="491">
        <f t="shared" si="34"/>
        <v>2.3538000000000001</v>
      </c>
      <c r="K239" s="496">
        <v>2.3538000000000001</v>
      </c>
      <c r="L239" s="496"/>
      <c r="M239" s="491">
        <f t="shared" si="36"/>
        <v>0.94152000000000013</v>
      </c>
      <c r="N239" s="491">
        <f t="shared" si="37"/>
        <v>0.94152000000000013</v>
      </c>
      <c r="O239" s="323"/>
      <c r="P239" s="42"/>
    </row>
    <row r="240" spans="1:16" s="70" customFormat="1" ht="16.899999999999999" customHeight="1" x14ac:dyDescent="0.25">
      <c r="A240" s="2">
        <v>4</v>
      </c>
      <c r="B240" s="696"/>
      <c r="C240" s="2" t="s">
        <v>47</v>
      </c>
      <c r="D240" s="2">
        <v>5</v>
      </c>
      <c r="E240" s="2">
        <v>57</v>
      </c>
      <c r="F240" s="10">
        <v>7</v>
      </c>
      <c r="G240" s="10">
        <v>5</v>
      </c>
      <c r="H240" s="704"/>
      <c r="I240" s="491">
        <v>2.6555</v>
      </c>
      <c r="J240" s="491">
        <f t="shared" si="34"/>
        <v>2.6555</v>
      </c>
      <c r="K240" s="496">
        <v>2.6555</v>
      </c>
      <c r="L240" s="496"/>
      <c r="M240" s="491">
        <f t="shared" si="36"/>
        <v>1.0622</v>
      </c>
      <c r="N240" s="491">
        <f t="shared" si="37"/>
        <v>1.0622</v>
      </c>
      <c r="O240" s="323"/>
      <c r="P240" s="42"/>
    </row>
    <row r="241" spans="1:18" s="70" customFormat="1" ht="16.899999999999999" customHeight="1" x14ac:dyDescent="0.25">
      <c r="A241" s="2">
        <v>5</v>
      </c>
      <c r="B241" s="696"/>
      <c r="C241" s="2" t="s">
        <v>46</v>
      </c>
      <c r="D241" s="2">
        <v>5</v>
      </c>
      <c r="E241" s="2">
        <v>57</v>
      </c>
      <c r="F241" s="10">
        <v>7</v>
      </c>
      <c r="G241" s="10">
        <v>6</v>
      </c>
      <c r="H241" s="704"/>
      <c r="I241" s="491">
        <v>0.51910000000000001</v>
      </c>
      <c r="J241" s="491">
        <f t="shared" si="34"/>
        <v>0.51910000000000001</v>
      </c>
      <c r="K241" s="496">
        <v>0.51910000000000001</v>
      </c>
      <c r="L241" s="496"/>
      <c r="M241" s="491">
        <f t="shared" si="36"/>
        <v>0.20764000000000002</v>
      </c>
      <c r="N241" s="491">
        <f t="shared" si="37"/>
        <v>0.20764000000000002</v>
      </c>
      <c r="O241" s="323"/>
      <c r="P241" s="42"/>
    </row>
    <row r="242" spans="1:18" s="70" customFormat="1" ht="16.899999999999999" customHeight="1" x14ac:dyDescent="0.25">
      <c r="A242" s="2">
        <v>6</v>
      </c>
      <c r="B242" s="696"/>
      <c r="C242" s="2" t="s">
        <v>46</v>
      </c>
      <c r="D242" s="2">
        <v>6</v>
      </c>
      <c r="E242" s="2">
        <v>55</v>
      </c>
      <c r="F242" s="10">
        <v>7</v>
      </c>
      <c r="G242" s="10">
        <v>7</v>
      </c>
      <c r="H242" s="704"/>
      <c r="I242" s="491">
        <v>0.53490000000000004</v>
      </c>
      <c r="J242" s="491">
        <f t="shared" si="34"/>
        <v>0.53490000000000004</v>
      </c>
      <c r="K242" s="496">
        <v>0.53490000000000004</v>
      </c>
      <c r="L242" s="496"/>
      <c r="M242" s="491">
        <f t="shared" si="36"/>
        <v>0.21396000000000004</v>
      </c>
      <c r="N242" s="491">
        <f t="shared" si="37"/>
        <v>0.21396000000000004</v>
      </c>
      <c r="O242" s="323"/>
      <c r="P242" s="42"/>
    </row>
    <row r="243" spans="1:18" s="70" customFormat="1" ht="16.899999999999999" customHeight="1" x14ac:dyDescent="0.25">
      <c r="A243" s="2">
        <v>7</v>
      </c>
      <c r="B243" s="696"/>
      <c r="C243" s="2" t="s">
        <v>46</v>
      </c>
      <c r="D243" s="2">
        <v>8</v>
      </c>
      <c r="E243" s="2">
        <v>55</v>
      </c>
      <c r="F243" s="10">
        <v>7</v>
      </c>
      <c r="G243" s="10">
        <v>3</v>
      </c>
      <c r="H243" s="704"/>
      <c r="I243" s="491">
        <v>0.66979999999999995</v>
      </c>
      <c r="J243" s="491">
        <f t="shared" si="34"/>
        <v>0.66979999999999995</v>
      </c>
      <c r="K243" s="496">
        <v>0.66979999999999995</v>
      </c>
      <c r="L243" s="496"/>
      <c r="M243" s="491">
        <f t="shared" si="36"/>
        <v>0.26791999999999999</v>
      </c>
      <c r="N243" s="491">
        <f t="shared" si="37"/>
        <v>0.26791999999999999</v>
      </c>
      <c r="O243" s="323"/>
      <c r="P243" s="42"/>
    </row>
    <row r="244" spans="1:18" s="70" customFormat="1" ht="16.899999999999999" customHeight="1" x14ac:dyDescent="0.25">
      <c r="A244" s="2">
        <v>8</v>
      </c>
      <c r="B244" s="696"/>
      <c r="C244" s="2" t="s">
        <v>49</v>
      </c>
      <c r="D244" s="2">
        <v>7</v>
      </c>
      <c r="E244" s="2">
        <v>55</v>
      </c>
      <c r="F244" s="10">
        <v>7</v>
      </c>
      <c r="G244" s="10">
        <v>3</v>
      </c>
      <c r="H244" s="705"/>
      <c r="I244" s="491">
        <v>2.2854999999999999</v>
      </c>
      <c r="J244" s="491">
        <f t="shared" si="34"/>
        <v>2.2854999999999999</v>
      </c>
      <c r="K244" s="496">
        <v>2.2854999999999999</v>
      </c>
      <c r="L244" s="496"/>
      <c r="M244" s="491">
        <f t="shared" si="36"/>
        <v>0.91420000000000001</v>
      </c>
      <c r="N244" s="491">
        <f t="shared" si="37"/>
        <v>0.91420000000000001</v>
      </c>
      <c r="O244" s="323"/>
      <c r="P244" s="42"/>
    </row>
    <row r="245" spans="1:18" s="70" customFormat="1" ht="16.899999999999999" customHeight="1" x14ac:dyDescent="0.25">
      <c r="A245" s="2">
        <v>9</v>
      </c>
      <c r="B245" s="696"/>
      <c r="C245" s="26">
        <v>1</v>
      </c>
      <c r="D245" s="26">
        <v>4</v>
      </c>
      <c r="E245" s="26">
        <v>57</v>
      </c>
      <c r="F245" s="3">
        <v>2</v>
      </c>
      <c r="G245" s="3">
        <v>554</v>
      </c>
      <c r="H245" s="703" t="s">
        <v>94</v>
      </c>
      <c r="I245" s="491">
        <v>10.932700000000001</v>
      </c>
      <c r="J245" s="491">
        <f t="shared" si="34"/>
        <v>10.932700000000001</v>
      </c>
      <c r="K245" s="496">
        <v>10.932700000000001</v>
      </c>
      <c r="L245" s="496"/>
      <c r="M245" s="491">
        <f t="shared" si="36"/>
        <v>4.3730800000000007</v>
      </c>
      <c r="N245" s="491">
        <f t="shared" si="37"/>
        <v>4.3730800000000007</v>
      </c>
      <c r="O245" s="323"/>
      <c r="P245" s="42"/>
    </row>
    <row r="246" spans="1:18" s="70" customFormat="1" ht="16.899999999999999" customHeight="1" x14ac:dyDescent="0.25">
      <c r="A246" s="2">
        <v>10</v>
      </c>
      <c r="B246" s="696"/>
      <c r="C246" s="26">
        <v>1</v>
      </c>
      <c r="D246" s="26">
        <v>3</v>
      </c>
      <c r="E246" s="26">
        <v>57</v>
      </c>
      <c r="F246" s="3">
        <v>2</v>
      </c>
      <c r="G246" s="3">
        <v>555</v>
      </c>
      <c r="H246" s="704"/>
      <c r="I246" s="491">
        <v>7.0168999999999997</v>
      </c>
      <c r="J246" s="491">
        <f t="shared" si="34"/>
        <v>7.0168999999999997</v>
      </c>
      <c r="K246" s="496">
        <v>7.0168999999999997</v>
      </c>
      <c r="L246" s="496"/>
      <c r="M246" s="491">
        <f t="shared" si="36"/>
        <v>2.8067600000000001</v>
      </c>
      <c r="N246" s="491">
        <f t="shared" si="37"/>
        <v>2.8067600000000001</v>
      </c>
      <c r="O246" s="323"/>
      <c r="P246" s="42"/>
    </row>
    <row r="247" spans="1:18" s="70" customFormat="1" ht="16.899999999999999" customHeight="1" x14ac:dyDescent="0.25">
      <c r="A247" s="2">
        <v>11</v>
      </c>
      <c r="B247" s="696"/>
      <c r="C247" s="26">
        <v>1</v>
      </c>
      <c r="D247" s="26">
        <v>7</v>
      </c>
      <c r="E247" s="26">
        <v>57</v>
      </c>
      <c r="F247" s="3">
        <v>7</v>
      </c>
      <c r="G247" s="3">
        <v>266</v>
      </c>
      <c r="H247" s="704"/>
      <c r="I247" s="491">
        <v>10.5465</v>
      </c>
      <c r="J247" s="491">
        <f t="shared" si="34"/>
        <v>10.5465</v>
      </c>
      <c r="K247" s="496">
        <v>10.5465</v>
      </c>
      <c r="L247" s="496"/>
      <c r="M247" s="491">
        <f t="shared" si="36"/>
        <v>4.2186000000000003</v>
      </c>
      <c r="N247" s="491">
        <f t="shared" si="37"/>
        <v>4.2186000000000003</v>
      </c>
      <c r="O247" s="323"/>
      <c r="P247" s="42"/>
    </row>
    <row r="248" spans="1:18" s="70" customFormat="1" ht="16.899999999999999" customHeight="1" x14ac:dyDescent="0.25">
      <c r="A248" s="2">
        <v>12</v>
      </c>
      <c r="B248" s="696"/>
      <c r="C248" s="26">
        <v>1</v>
      </c>
      <c r="D248" s="3">
        <v>6</v>
      </c>
      <c r="E248" s="3">
        <v>55</v>
      </c>
      <c r="F248" s="3">
        <v>7</v>
      </c>
      <c r="G248" s="3">
        <v>267</v>
      </c>
      <c r="H248" s="704"/>
      <c r="I248" s="491">
        <v>1.7678</v>
      </c>
      <c r="J248" s="491">
        <f t="shared" si="34"/>
        <v>1.7678</v>
      </c>
      <c r="K248" s="496">
        <v>1.7678</v>
      </c>
      <c r="L248" s="496"/>
      <c r="M248" s="491">
        <f t="shared" si="36"/>
        <v>0.70712000000000008</v>
      </c>
      <c r="N248" s="491">
        <f t="shared" si="37"/>
        <v>0.70712000000000008</v>
      </c>
      <c r="O248" s="323"/>
      <c r="P248" s="42"/>
    </row>
    <row r="249" spans="1:18" s="70" customFormat="1" ht="16.899999999999999" customHeight="1" x14ac:dyDescent="0.25">
      <c r="A249" s="2">
        <v>13</v>
      </c>
      <c r="B249" s="696"/>
      <c r="C249" s="9">
        <v>2</v>
      </c>
      <c r="D249" s="11">
        <v>6</v>
      </c>
      <c r="E249" s="11">
        <v>55</v>
      </c>
      <c r="F249" s="11">
        <v>7</v>
      </c>
      <c r="G249" s="9">
        <v>268</v>
      </c>
      <c r="H249" s="704"/>
      <c r="I249" s="502">
        <v>4.3878000000000004</v>
      </c>
      <c r="J249" s="491">
        <f t="shared" si="34"/>
        <v>4.3878000000000004</v>
      </c>
      <c r="K249" s="498">
        <v>4.3878000000000004</v>
      </c>
      <c r="L249" s="498"/>
      <c r="M249" s="491">
        <f t="shared" si="36"/>
        <v>1.7551200000000002</v>
      </c>
      <c r="N249" s="491">
        <f t="shared" si="37"/>
        <v>1.7551200000000002</v>
      </c>
      <c r="O249" s="323"/>
      <c r="P249" s="42"/>
    </row>
    <row r="250" spans="1:18" s="70" customFormat="1" ht="16.899999999999999" customHeight="1" x14ac:dyDescent="0.25">
      <c r="A250" s="2">
        <v>14</v>
      </c>
      <c r="B250" s="697"/>
      <c r="C250" s="9">
        <v>3</v>
      </c>
      <c r="D250" s="11">
        <v>6</v>
      </c>
      <c r="E250" s="11">
        <v>55</v>
      </c>
      <c r="F250" s="11">
        <v>7</v>
      </c>
      <c r="G250" s="9">
        <v>269</v>
      </c>
      <c r="H250" s="705"/>
      <c r="I250" s="502">
        <v>0.95750000000000002</v>
      </c>
      <c r="J250" s="491">
        <f t="shared" si="34"/>
        <v>0.95750000000000002</v>
      </c>
      <c r="K250" s="498">
        <v>0.95750000000000002</v>
      </c>
      <c r="L250" s="498"/>
      <c r="M250" s="491">
        <f t="shared" si="36"/>
        <v>0.38300000000000001</v>
      </c>
      <c r="N250" s="491">
        <f t="shared" si="37"/>
        <v>0.38300000000000001</v>
      </c>
      <c r="O250" s="323"/>
      <c r="P250" s="42"/>
    </row>
    <row r="251" spans="1:18" s="70" customFormat="1" ht="16.899999999999999" customHeight="1" x14ac:dyDescent="0.25">
      <c r="A251" s="76" t="s">
        <v>31</v>
      </c>
      <c r="B251" s="196" t="s">
        <v>95</v>
      </c>
      <c r="C251" s="83"/>
      <c r="D251" s="83"/>
      <c r="E251" s="83"/>
      <c r="F251" s="84"/>
      <c r="G251" s="84"/>
      <c r="H251" s="85"/>
      <c r="I251" s="488">
        <f>SUM(I252:I264)</f>
        <v>40.671599999999998</v>
      </c>
      <c r="J251" s="488">
        <f t="shared" si="34"/>
        <v>40.671599999999998</v>
      </c>
      <c r="K251" s="488">
        <f t="shared" ref="K251:L251" si="40">SUM(K252:K264)</f>
        <v>40.671599999999998</v>
      </c>
      <c r="L251" s="488">
        <f t="shared" si="40"/>
        <v>0</v>
      </c>
      <c r="M251" s="488">
        <f t="shared" si="36"/>
        <v>16.268640000000001</v>
      </c>
      <c r="N251" s="491">
        <f t="shared" si="37"/>
        <v>16.268640000000001</v>
      </c>
      <c r="O251" s="323"/>
      <c r="P251" s="4"/>
    </row>
    <row r="252" spans="1:18" s="70" customFormat="1" ht="16.899999999999999" customHeight="1" x14ac:dyDescent="0.25">
      <c r="A252" s="2">
        <v>1</v>
      </c>
      <c r="B252" s="695" t="s">
        <v>96</v>
      </c>
      <c r="C252" s="87" t="s">
        <v>46</v>
      </c>
      <c r="D252" s="112">
        <v>1</v>
      </c>
      <c r="E252" s="112">
        <v>55</v>
      </c>
      <c r="F252" s="3">
        <v>1</v>
      </c>
      <c r="G252" s="3">
        <v>346</v>
      </c>
      <c r="H252" s="703" t="s">
        <v>92</v>
      </c>
      <c r="I252" s="491">
        <v>3.4297</v>
      </c>
      <c r="J252" s="491">
        <f t="shared" si="34"/>
        <v>3.4297</v>
      </c>
      <c r="K252" s="496">
        <v>3.4297</v>
      </c>
      <c r="L252" s="496"/>
      <c r="M252" s="491">
        <f t="shared" si="36"/>
        <v>1.37188</v>
      </c>
      <c r="N252" s="491">
        <f t="shared" si="37"/>
        <v>1.37188</v>
      </c>
      <c r="O252" s="323"/>
      <c r="P252" s="42"/>
    </row>
    <row r="253" spans="1:18" s="70" customFormat="1" ht="16.899999999999999" customHeight="1" x14ac:dyDescent="0.25">
      <c r="A253" s="2">
        <v>2</v>
      </c>
      <c r="B253" s="696"/>
      <c r="C253" s="89" t="s">
        <v>46</v>
      </c>
      <c r="D253" s="91">
        <v>4</v>
      </c>
      <c r="E253" s="112">
        <v>55</v>
      </c>
      <c r="F253" s="3">
        <v>6</v>
      </c>
      <c r="G253" s="3">
        <v>3</v>
      </c>
      <c r="H253" s="704"/>
      <c r="I253" s="491">
        <v>1.0261</v>
      </c>
      <c r="J253" s="491">
        <f t="shared" si="34"/>
        <v>1.0261</v>
      </c>
      <c r="K253" s="496">
        <v>1.0261</v>
      </c>
      <c r="L253" s="496"/>
      <c r="M253" s="491">
        <f t="shared" si="36"/>
        <v>0.41044000000000003</v>
      </c>
      <c r="N253" s="491">
        <f t="shared" si="37"/>
        <v>0.41044000000000003</v>
      </c>
      <c r="O253" s="323"/>
      <c r="P253" s="42"/>
      <c r="R253" s="176"/>
    </row>
    <row r="254" spans="1:18" s="70" customFormat="1" ht="16.899999999999999" customHeight="1" x14ac:dyDescent="0.25">
      <c r="A254" s="2">
        <v>3</v>
      </c>
      <c r="B254" s="696"/>
      <c r="C254" s="89" t="s">
        <v>47</v>
      </c>
      <c r="D254" s="91">
        <v>4</v>
      </c>
      <c r="E254" s="112">
        <v>55</v>
      </c>
      <c r="F254" s="3">
        <v>6</v>
      </c>
      <c r="G254" s="3">
        <v>4</v>
      </c>
      <c r="H254" s="704"/>
      <c r="I254" s="491">
        <v>4.8113999999999999</v>
      </c>
      <c r="J254" s="491">
        <f t="shared" si="34"/>
        <v>4.8113999999999999</v>
      </c>
      <c r="K254" s="496">
        <v>4.8113999999999999</v>
      </c>
      <c r="L254" s="496"/>
      <c r="M254" s="491">
        <f t="shared" si="36"/>
        <v>1.92456</v>
      </c>
      <c r="N254" s="491">
        <f t="shared" si="37"/>
        <v>1.92456</v>
      </c>
      <c r="O254" s="323"/>
      <c r="P254" s="42"/>
      <c r="R254" s="176"/>
    </row>
    <row r="255" spans="1:18" s="70" customFormat="1" ht="16.899999999999999" customHeight="1" x14ac:dyDescent="0.25">
      <c r="A255" s="2">
        <v>4</v>
      </c>
      <c r="B255" s="696"/>
      <c r="C255" s="89" t="s">
        <v>49</v>
      </c>
      <c r="D255" s="91">
        <v>5</v>
      </c>
      <c r="E255" s="112">
        <v>55</v>
      </c>
      <c r="F255" s="3">
        <v>6</v>
      </c>
      <c r="G255" s="3">
        <v>5</v>
      </c>
      <c r="H255" s="704"/>
      <c r="I255" s="491">
        <v>2.7698</v>
      </c>
      <c r="J255" s="491">
        <f t="shared" si="34"/>
        <v>2.7698</v>
      </c>
      <c r="K255" s="496">
        <v>2.7698</v>
      </c>
      <c r="L255" s="496"/>
      <c r="M255" s="491">
        <f t="shared" si="36"/>
        <v>1.10792</v>
      </c>
      <c r="N255" s="491">
        <f t="shared" si="37"/>
        <v>1.10792</v>
      </c>
      <c r="O255" s="323"/>
      <c r="P255" s="42"/>
      <c r="R255" s="176"/>
    </row>
    <row r="256" spans="1:18" s="70" customFormat="1" ht="16.899999999999999" customHeight="1" x14ac:dyDescent="0.25">
      <c r="A256" s="2">
        <v>5</v>
      </c>
      <c r="B256" s="696"/>
      <c r="C256" s="89" t="s">
        <v>47</v>
      </c>
      <c r="D256" s="91">
        <v>5</v>
      </c>
      <c r="E256" s="112">
        <v>55</v>
      </c>
      <c r="F256" s="3">
        <v>6</v>
      </c>
      <c r="G256" s="3">
        <v>6</v>
      </c>
      <c r="H256" s="704"/>
      <c r="I256" s="491">
        <v>0.998</v>
      </c>
      <c r="J256" s="491">
        <f t="shared" si="34"/>
        <v>0.998</v>
      </c>
      <c r="K256" s="496">
        <v>0.998</v>
      </c>
      <c r="L256" s="496"/>
      <c r="M256" s="491">
        <f t="shared" si="36"/>
        <v>0.3992</v>
      </c>
      <c r="N256" s="491">
        <f t="shared" si="37"/>
        <v>0.3992</v>
      </c>
      <c r="O256" s="323"/>
      <c r="P256" s="42"/>
      <c r="R256" s="176"/>
    </row>
    <row r="257" spans="1:18" s="70" customFormat="1" ht="16.899999999999999" customHeight="1" x14ac:dyDescent="0.25">
      <c r="A257" s="2">
        <v>6</v>
      </c>
      <c r="B257" s="696"/>
      <c r="C257" s="89" t="s">
        <v>46</v>
      </c>
      <c r="D257" s="91">
        <v>7</v>
      </c>
      <c r="E257" s="112">
        <v>55</v>
      </c>
      <c r="F257" s="3">
        <v>6</v>
      </c>
      <c r="G257" s="3">
        <v>7</v>
      </c>
      <c r="H257" s="704"/>
      <c r="I257" s="491">
        <v>3.5666000000000002</v>
      </c>
      <c r="J257" s="491">
        <f t="shared" si="34"/>
        <v>3.5666000000000002</v>
      </c>
      <c r="K257" s="496">
        <v>3.5666000000000002</v>
      </c>
      <c r="L257" s="496"/>
      <c r="M257" s="491">
        <f t="shared" si="36"/>
        <v>1.4266400000000001</v>
      </c>
      <c r="N257" s="491">
        <f t="shared" si="37"/>
        <v>1.4266400000000001</v>
      </c>
      <c r="O257" s="323"/>
      <c r="P257" s="42"/>
      <c r="R257" s="176"/>
    </row>
    <row r="258" spans="1:18" s="70" customFormat="1" ht="16.899999999999999" customHeight="1" x14ac:dyDescent="0.25">
      <c r="A258" s="2">
        <v>7</v>
      </c>
      <c r="B258" s="696"/>
      <c r="C258" s="91" t="s">
        <v>46</v>
      </c>
      <c r="D258" s="91">
        <v>7</v>
      </c>
      <c r="E258" s="112">
        <v>55</v>
      </c>
      <c r="F258" s="3">
        <v>6</v>
      </c>
      <c r="G258" s="3">
        <v>8</v>
      </c>
      <c r="H258" s="705"/>
      <c r="I258" s="491">
        <v>2.9388999999999998</v>
      </c>
      <c r="J258" s="491">
        <f t="shared" si="34"/>
        <v>2.9388999999999998</v>
      </c>
      <c r="K258" s="496">
        <v>2.9388999999999998</v>
      </c>
      <c r="L258" s="496"/>
      <c r="M258" s="491">
        <f t="shared" si="36"/>
        <v>1.1755599999999999</v>
      </c>
      <c r="N258" s="491">
        <f t="shared" si="37"/>
        <v>1.1755599999999999</v>
      </c>
      <c r="O258" s="323"/>
      <c r="P258" s="42"/>
      <c r="R258" s="176"/>
    </row>
    <row r="259" spans="1:18" s="70" customFormat="1" ht="16.899999999999999" customHeight="1" x14ac:dyDescent="0.25">
      <c r="A259" s="113">
        <v>8</v>
      </c>
      <c r="B259" s="696"/>
      <c r="C259" s="114">
        <v>1</v>
      </c>
      <c r="D259" s="114">
        <v>4</v>
      </c>
      <c r="E259" s="114">
        <v>55</v>
      </c>
      <c r="F259" s="11">
        <v>4</v>
      </c>
      <c r="G259" s="11">
        <v>62</v>
      </c>
      <c r="H259" s="718" t="s">
        <v>97</v>
      </c>
      <c r="I259" s="502">
        <v>1.2435</v>
      </c>
      <c r="J259" s="491">
        <f t="shared" si="34"/>
        <v>1.2435</v>
      </c>
      <c r="K259" s="498">
        <v>1.2435</v>
      </c>
      <c r="L259" s="498"/>
      <c r="M259" s="491">
        <f t="shared" si="36"/>
        <v>0.49740000000000006</v>
      </c>
      <c r="N259" s="491">
        <f t="shared" si="37"/>
        <v>0.49740000000000006</v>
      </c>
      <c r="O259" s="323"/>
      <c r="P259" s="42"/>
      <c r="R259" s="176"/>
    </row>
    <row r="260" spans="1:18" s="70" customFormat="1" ht="16.899999999999999" customHeight="1" x14ac:dyDescent="0.25">
      <c r="A260" s="113">
        <v>9</v>
      </c>
      <c r="B260" s="696"/>
      <c r="C260" s="114">
        <v>1</v>
      </c>
      <c r="D260" s="114">
        <v>5</v>
      </c>
      <c r="E260" s="114">
        <v>55</v>
      </c>
      <c r="F260" s="11">
        <v>6</v>
      </c>
      <c r="G260" s="11">
        <v>63</v>
      </c>
      <c r="H260" s="687"/>
      <c r="I260" s="502">
        <v>4.3282999999999996</v>
      </c>
      <c r="J260" s="491">
        <f t="shared" si="34"/>
        <v>4.3282999999999996</v>
      </c>
      <c r="K260" s="498">
        <v>4.3282999999999996</v>
      </c>
      <c r="L260" s="498"/>
      <c r="M260" s="491">
        <f t="shared" si="36"/>
        <v>1.73132</v>
      </c>
      <c r="N260" s="491">
        <f t="shared" si="37"/>
        <v>1.73132</v>
      </c>
      <c r="O260" s="323"/>
      <c r="P260" s="42"/>
      <c r="R260" s="176"/>
    </row>
    <row r="261" spans="1:18" s="70" customFormat="1" ht="16.899999999999999" customHeight="1" x14ac:dyDescent="0.25">
      <c r="A261" s="2">
        <v>10</v>
      </c>
      <c r="B261" s="696"/>
      <c r="C261" s="114">
        <v>1</v>
      </c>
      <c r="D261" s="92">
        <v>7</v>
      </c>
      <c r="E261" s="114">
        <v>55</v>
      </c>
      <c r="F261" s="3">
        <v>6</v>
      </c>
      <c r="G261" s="3">
        <v>64</v>
      </c>
      <c r="H261" s="703" t="s">
        <v>17</v>
      </c>
      <c r="I261" s="491">
        <v>2.8952</v>
      </c>
      <c r="J261" s="491">
        <f t="shared" si="34"/>
        <v>2.8952</v>
      </c>
      <c r="K261" s="496">
        <v>2.8952</v>
      </c>
      <c r="L261" s="496"/>
      <c r="M261" s="491">
        <f t="shared" si="36"/>
        <v>1.15808</v>
      </c>
      <c r="N261" s="491">
        <f t="shared" si="37"/>
        <v>1.15808</v>
      </c>
      <c r="O261" s="323"/>
      <c r="P261" s="42"/>
      <c r="R261" s="176"/>
    </row>
    <row r="262" spans="1:18" s="70" customFormat="1" ht="16.899999999999999" customHeight="1" x14ac:dyDescent="0.25">
      <c r="A262" s="2">
        <v>11</v>
      </c>
      <c r="B262" s="696"/>
      <c r="C262" s="93" t="s">
        <v>11</v>
      </c>
      <c r="D262" s="92">
        <v>5</v>
      </c>
      <c r="E262" s="114">
        <v>55</v>
      </c>
      <c r="F262" s="3">
        <v>6</v>
      </c>
      <c r="G262" s="3">
        <v>65</v>
      </c>
      <c r="H262" s="704"/>
      <c r="I262" s="491">
        <v>0.74509999999999998</v>
      </c>
      <c r="J262" s="491">
        <f t="shared" si="34"/>
        <v>0.74509999999999998</v>
      </c>
      <c r="K262" s="496">
        <v>0.74509999999999998</v>
      </c>
      <c r="L262" s="496"/>
      <c r="M262" s="491">
        <f t="shared" si="36"/>
        <v>0.29804000000000003</v>
      </c>
      <c r="N262" s="491">
        <f t="shared" si="37"/>
        <v>0.29804000000000003</v>
      </c>
      <c r="O262" s="323"/>
      <c r="P262" s="42"/>
      <c r="R262" s="176"/>
    </row>
    <row r="263" spans="1:18" s="70" customFormat="1" ht="16.899999999999999" customHeight="1" x14ac:dyDescent="0.25">
      <c r="A263" s="2">
        <v>12</v>
      </c>
      <c r="B263" s="696"/>
      <c r="C263" s="92">
        <v>2</v>
      </c>
      <c r="D263" s="92">
        <v>7</v>
      </c>
      <c r="E263" s="114">
        <v>55</v>
      </c>
      <c r="F263" s="3">
        <v>6</v>
      </c>
      <c r="G263" s="3">
        <v>65</v>
      </c>
      <c r="H263" s="704"/>
      <c r="I263" s="491">
        <v>1.3721000000000001</v>
      </c>
      <c r="J263" s="491">
        <f t="shared" si="34"/>
        <v>1.3721000000000001</v>
      </c>
      <c r="K263" s="496">
        <v>1.3721000000000001</v>
      </c>
      <c r="L263" s="496"/>
      <c r="M263" s="491">
        <f t="shared" si="36"/>
        <v>0.54884000000000011</v>
      </c>
      <c r="N263" s="491">
        <f t="shared" si="37"/>
        <v>0.54884000000000011</v>
      </c>
      <c r="O263" s="323"/>
      <c r="P263" s="42"/>
      <c r="R263" s="176"/>
    </row>
    <row r="264" spans="1:18" s="70" customFormat="1" ht="16.899999999999999" customHeight="1" x14ac:dyDescent="0.25">
      <c r="A264" s="2">
        <v>13</v>
      </c>
      <c r="B264" s="696"/>
      <c r="C264" s="92">
        <v>2</v>
      </c>
      <c r="D264" s="92">
        <v>4</v>
      </c>
      <c r="E264" s="114">
        <v>55</v>
      </c>
      <c r="F264" s="3">
        <v>6</v>
      </c>
      <c r="G264" s="3">
        <v>66</v>
      </c>
      <c r="H264" s="705"/>
      <c r="I264" s="491">
        <v>10.546900000000001</v>
      </c>
      <c r="J264" s="491">
        <f t="shared" si="34"/>
        <v>10.546900000000001</v>
      </c>
      <c r="K264" s="496">
        <v>10.546900000000001</v>
      </c>
      <c r="L264" s="496"/>
      <c r="M264" s="491">
        <f t="shared" si="36"/>
        <v>4.2187600000000005</v>
      </c>
      <c r="N264" s="491">
        <f t="shared" si="37"/>
        <v>4.2187600000000005</v>
      </c>
      <c r="O264" s="323"/>
      <c r="P264" s="42"/>
      <c r="R264" s="176"/>
    </row>
    <row r="265" spans="1:18" s="70" customFormat="1" ht="16.899999999999999" customHeight="1" x14ac:dyDescent="0.25">
      <c r="A265" s="97" t="s">
        <v>32</v>
      </c>
      <c r="B265" s="97" t="s">
        <v>98</v>
      </c>
      <c r="C265" s="98"/>
      <c r="D265" s="98"/>
      <c r="E265" s="98"/>
      <c r="F265" s="99"/>
      <c r="G265" s="99"/>
      <c r="H265" s="98"/>
      <c r="I265" s="504">
        <f>SUM(I266:I268)</f>
        <v>7.5190999999999999</v>
      </c>
      <c r="J265" s="488">
        <f t="shared" si="34"/>
        <v>1.25</v>
      </c>
      <c r="K265" s="504">
        <f t="shared" ref="K265:L265" si="41">SUM(K266:K268)</f>
        <v>1.25</v>
      </c>
      <c r="L265" s="504">
        <f t="shared" si="41"/>
        <v>0</v>
      </c>
      <c r="M265" s="488">
        <f t="shared" si="36"/>
        <v>0.5</v>
      </c>
      <c r="N265" s="491">
        <f t="shared" si="37"/>
        <v>0.5</v>
      </c>
      <c r="O265" s="323"/>
      <c r="P265" s="100"/>
    </row>
    <row r="266" spans="1:18" ht="16.899999999999999" customHeight="1" x14ac:dyDescent="0.25">
      <c r="A266" s="67">
        <v>1</v>
      </c>
      <c r="B266" s="718" t="s">
        <v>99</v>
      </c>
      <c r="C266" s="9" t="s">
        <v>46</v>
      </c>
      <c r="D266" s="9">
        <v>5</v>
      </c>
      <c r="E266" s="9">
        <v>57</v>
      </c>
      <c r="F266" s="11">
        <v>9</v>
      </c>
      <c r="G266" s="11">
        <v>123</v>
      </c>
      <c r="H266" s="709" t="s">
        <v>92</v>
      </c>
      <c r="I266" s="511">
        <v>1.6668000000000001</v>
      </c>
      <c r="J266" s="490">
        <f t="shared" si="34"/>
        <v>0.69399999999999995</v>
      </c>
      <c r="K266" s="512">
        <v>0.69399999999999995</v>
      </c>
      <c r="L266" s="512"/>
      <c r="M266" s="490">
        <f t="shared" si="36"/>
        <v>0.27760000000000001</v>
      </c>
      <c r="N266" s="490">
        <f t="shared" si="37"/>
        <v>0.27760000000000001</v>
      </c>
      <c r="O266" s="325"/>
      <c r="P266" s="230"/>
    </row>
    <row r="267" spans="1:18" ht="16.899999999999999" customHeight="1" x14ac:dyDescent="0.25">
      <c r="A267" s="67">
        <v>2</v>
      </c>
      <c r="B267" s="719"/>
      <c r="C267" s="9" t="s">
        <v>46</v>
      </c>
      <c r="D267" s="9">
        <v>10</v>
      </c>
      <c r="E267" s="9">
        <v>61</v>
      </c>
      <c r="F267" s="11">
        <v>9</v>
      </c>
      <c r="G267" s="11">
        <v>126</v>
      </c>
      <c r="H267" s="710"/>
      <c r="I267" s="511">
        <v>3.3896999999999999</v>
      </c>
      <c r="J267" s="490">
        <f t="shared" si="34"/>
        <v>0.55600000000000005</v>
      </c>
      <c r="K267" s="512">
        <v>0.55600000000000005</v>
      </c>
      <c r="L267" s="512"/>
      <c r="M267" s="490">
        <f t="shared" si="36"/>
        <v>0.22240000000000004</v>
      </c>
      <c r="N267" s="490">
        <f t="shared" si="37"/>
        <v>0.22240000000000004</v>
      </c>
      <c r="O267" s="325"/>
      <c r="P267" s="230"/>
    </row>
    <row r="268" spans="1:18" ht="16.899999999999999" customHeight="1" x14ac:dyDescent="0.25">
      <c r="A268" s="67">
        <v>3</v>
      </c>
      <c r="B268" s="719"/>
      <c r="C268" s="9" t="s">
        <v>46</v>
      </c>
      <c r="D268" s="9">
        <v>5</v>
      </c>
      <c r="E268" s="9">
        <v>57</v>
      </c>
      <c r="F268" s="11">
        <v>10</v>
      </c>
      <c r="G268" s="11">
        <v>32</v>
      </c>
      <c r="H268" s="711"/>
      <c r="I268" s="511">
        <v>2.4626000000000001</v>
      </c>
      <c r="J268" s="490">
        <f t="shared" si="34"/>
        <v>0</v>
      </c>
      <c r="K268" s="512">
        <v>0</v>
      </c>
      <c r="L268" s="512"/>
      <c r="M268" s="490">
        <f t="shared" si="36"/>
        <v>0</v>
      </c>
      <c r="N268" s="490">
        <f t="shared" si="37"/>
        <v>0</v>
      </c>
      <c r="O268" s="325"/>
      <c r="P268" s="230"/>
    </row>
    <row r="269" spans="1:18" ht="16.899999999999999" customHeight="1" x14ac:dyDescent="0.25">
      <c r="A269" s="125" t="s">
        <v>33</v>
      </c>
      <c r="B269" s="125" t="s">
        <v>100</v>
      </c>
      <c r="C269" s="105"/>
      <c r="D269" s="105"/>
      <c r="E269" s="105"/>
      <c r="F269" s="219"/>
      <c r="G269" s="219"/>
      <c r="H269" s="105"/>
      <c r="I269" s="513">
        <f>SUM(I270:I278)</f>
        <v>50.88</v>
      </c>
      <c r="J269" s="480">
        <f t="shared" si="34"/>
        <v>41.059799999999996</v>
      </c>
      <c r="K269" s="513">
        <f t="shared" ref="K269:L269" si="42">SUM(K270:K278)</f>
        <v>41.059799999999996</v>
      </c>
      <c r="L269" s="513">
        <f t="shared" si="42"/>
        <v>0</v>
      </c>
      <c r="M269" s="480">
        <f t="shared" si="36"/>
        <v>16.423919999999999</v>
      </c>
      <c r="N269" s="490">
        <f t="shared" si="37"/>
        <v>16.423919999999999</v>
      </c>
      <c r="O269" s="325"/>
      <c r="P269" s="125"/>
    </row>
    <row r="270" spans="1:18" ht="16.899999999999999" customHeight="1" x14ac:dyDescent="0.25">
      <c r="A270" s="67">
        <v>1</v>
      </c>
      <c r="B270" s="718" t="s">
        <v>101</v>
      </c>
      <c r="C270" s="67">
        <v>3</v>
      </c>
      <c r="D270" s="67" t="s">
        <v>9</v>
      </c>
      <c r="E270" s="67" t="s">
        <v>27</v>
      </c>
      <c r="F270" s="11">
        <v>6</v>
      </c>
      <c r="G270" s="11">
        <v>90</v>
      </c>
      <c r="H270" s="718" t="s">
        <v>92</v>
      </c>
      <c r="I270" s="502">
        <v>9.0477000000000007</v>
      </c>
      <c r="J270" s="490">
        <f t="shared" si="34"/>
        <v>9.0477000000000007</v>
      </c>
      <c r="K270" s="498">
        <v>9.0477000000000007</v>
      </c>
      <c r="L270" s="498"/>
      <c r="M270" s="490">
        <f t="shared" si="36"/>
        <v>3.6190800000000003</v>
      </c>
      <c r="N270" s="490">
        <f t="shared" si="37"/>
        <v>3.6190800000000003</v>
      </c>
      <c r="O270" s="325"/>
      <c r="P270" s="231"/>
    </row>
    <row r="271" spans="1:18" ht="16.899999999999999" customHeight="1" x14ac:dyDescent="0.25">
      <c r="A271" s="67">
        <v>2</v>
      </c>
      <c r="B271" s="719"/>
      <c r="C271" s="67">
        <v>2</v>
      </c>
      <c r="D271" s="67" t="s">
        <v>9</v>
      </c>
      <c r="E271" s="67" t="s">
        <v>27</v>
      </c>
      <c r="F271" s="11">
        <v>6</v>
      </c>
      <c r="G271" s="11">
        <v>91</v>
      </c>
      <c r="H271" s="719"/>
      <c r="I271" s="502">
        <v>2.9883999999999999</v>
      </c>
      <c r="J271" s="490">
        <f t="shared" si="34"/>
        <v>1.6850000000000001</v>
      </c>
      <c r="K271" s="498">
        <v>1.6850000000000001</v>
      </c>
      <c r="L271" s="498"/>
      <c r="M271" s="490">
        <f t="shared" si="36"/>
        <v>0.67400000000000004</v>
      </c>
      <c r="N271" s="490">
        <f t="shared" si="37"/>
        <v>0.67400000000000004</v>
      </c>
      <c r="O271" s="325"/>
      <c r="P271" s="231"/>
    </row>
    <row r="272" spans="1:18" ht="16.899999999999999" customHeight="1" x14ac:dyDescent="0.25">
      <c r="A272" s="67">
        <v>3</v>
      </c>
      <c r="B272" s="719"/>
      <c r="C272" s="67">
        <v>4</v>
      </c>
      <c r="D272" s="67" t="s">
        <v>9</v>
      </c>
      <c r="E272" s="67" t="s">
        <v>27</v>
      </c>
      <c r="F272" s="11">
        <v>6</v>
      </c>
      <c r="G272" s="11">
        <v>92</v>
      </c>
      <c r="H272" s="719"/>
      <c r="I272" s="502">
        <v>3.4548999999999999</v>
      </c>
      <c r="J272" s="490">
        <f t="shared" si="34"/>
        <v>3.4548999999999999</v>
      </c>
      <c r="K272" s="498">
        <v>3.4548999999999999</v>
      </c>
      <c r="L272" s="498"/>
      <c r="M272" s="490">
        <f t="shared" si="36"/>
        <v>1.3819600000000001</v>
      </c>
      <c r="N272" s="490">
        <f t="shared" si="37"/>
        <v>1.3819600000000001</v>
      </c>
      <c r="O272" s="325"/>
      <c r="P272" s="231"/>
    </row>
    <row r="273" spans="1:16" ht="16.899999999999999" customHeight="1" x14ac:dyDescent="0.25">
      <c r="A273" s="67">
        <v>4</v>
      </c>
      <c r="B273" s="719"/>
      <c r="C273" s="67" t="s">
        <v>9</v>
      </c>
      <c r="D273" s="67" t="s">
        <v>11</v>
      </c>
      <c r="E273" s="67" t="s">
        <v>27</v>
      </c>
      <c r="F273" s="11">
        <v>6</v>
      </c>
      <c r="G273" s="11">
        <v>98</v>
      </c>
      <c r="H273" s="719"/>
      <c r="I273" s="502">
        <v>1.5965</v>
      </c>
      <c r="J273" s="490">
        <f t="shared" si="34"/>
        <v>1.5965</v>
      </c>
      <c r="K273" s="498">
        <v>1.5965</v>
      </c>
      <c r="L273" s="498"/>
      <c r="M273" s="490">
        <f t="shared" si="36"/>
        <v>0.63860000000000006</v>
      </c>
      <c r="N273" s="490">
        <f t="shared" si="37"/>
        <v>0.63860000000000006</v>
      </c>
      <c r="O273" s="325"/>
      <c r="P273" s="231"/>
    </row>
    <row r="274" spans="1:16" ht="16.899999999999999" customHeight="1" x14ac:dyDescent="0.25">
      <c r="A274" s="67">
        <v>5</v>
      </c>
      <c r="B274" s="719"/>
      <c r="C274" s="67">
        <v>5</v>
      </c>
      <c r="D274" s="67" t="s">
        <v>9</v>
      </c>
      <c r="E274" s="67" t="s">
        <v>27</v>
      </c>
      <c r="F274" s="11">
        <v>6</v>
      </c>
      <c r="G274" s="11">
        <v>99</v>
      </c>
      <c r="H274" s="687"/>
      <c r="I274" s="502">
        <v>5.8788</v>
      </c>
      <c r="J274" s="490">
        <f t="shared" si="34"/>
        <v>1.6259999999999999</v>
      </c>
      <c r="K274" s="514">
        <v>1.6259999999999999</v>
      </c>
      <c r="L274" s="514"/>
      <c r="M274" s="490">
        <f t="shared" si="36"/>
        <v>0.65039999999999998</v>
      </c>
      <c r="N274" s="490">
        <f t="shared" si="37"/>
        <v>0.65039999999999998</v>
      </c>
      <c r="O274" s="325"/>
      <c r="P274" s="231"/>
    </row>
    <row r="275" spans="1:16" ht="16.899999999999999" customHeight="1" x14ac:dyDescent="0.25">
      <c r="A275" s="67">
        <v>6</v>
      </c>
      <c r="B275" s="719"/>
      <c r="C275" s="67">
        <v>1</v>
      </c>
      <c r="D275" s="67" t="s">
        <v>9</v>
      </c>
      <c r="E275" s="67">
        <v>60</v>
      </c>
      <c r="F275" s="11">
        <v>8</v>
      </c>
      <c r="G275" s="11">
        <v>214</v>
      </c>
      <c r="H275" s="104" t="s">
        <v>102</v>
      </c>
      <c r="I275" s="502">
        <v>4.484</v>
      </c>
      <c r="J275" s="490">
        <f t="shared" si="34"/>
        <v>4.484</v>
      </c>
      <c r="K275" s="498">
        <v>4.484</v>
      </c>
      <c r="L275" s="498"/>
      <c r="M275" s="490">
        <f t="shared" si="36"/>
        <v>1.7936000000000001</v>
      </c>
      <c r="N275" s="490">
        <f t="shared" si="37"/>
        <v>1.7936000000000001</v>
      </c>
      <c r="O275" s="325"/>
      <c r="P275" s="231"/>
    </row>
    <row r="276" spans="1:16" ht="16.899999999999999" customHeight="1" x14ac:dyDescent="0.25">
      <c r="A276" s="67">
        <v>7</v>
      </c>
      <c r="B276" s="719"/>
      <c r="C276" s="67"/>
      <c r="D276" s="67"/>
      <c r="E276" s="67">
        <v>60</v>
      </c>
      <c r="F276" s="11">
        <v>8</v>
      </c>
      <c r="G276" s="11">
        <v>165</v>
      </c>
      <c r="H276" s="718" t="s">
        <v>103</v>
      </c>
      <c r="I276" s="502">
        <v>5.2398999999999996</v>
      </c>
      <c r="J276" s="490">
        <f t="shared" si="34"/>
        <v>5.2398999999999996</v>
      </c>
      <c r="K276" s="498">
        <v>5.2398999999999996</v>
      </c>
      <c r="L276" s="498"/>
      <c r="M276" s="490">
        <f t="shared" si="36"/>
        <v>2.0959599999999998</v>
      </c>
      <c r="N276" s="490">
        <f t="shared" si="37"/>
        <v>2.0959599999999998</v>
      </c>
      <c r="O276" s="325"/>
      <c r="P276" s="231"/>
    </row>
    <row r="277" spans="1:16" ht="16.899999999999999" customHeight="1" x14ac:dyDescent="0.25">
      <c r="A277" s="67">
        <v>8</v>
      </c>
      <c r="B277" s="719"/>
      <c r="C277" s="67"/>
      <c r="D277" s="67"/>
      <c r="E277" s="67">
        <v>61</v>
      </c>
      <c r="F277" s="11">
        <v>8</v>
      </c>
      <c r="G277" s="11">
        <v>166</v>
      </c>
      <c r="H277" s="719"/>
      <c r="I277" s="502">
        <v>5.2027999999999999</v>
      </c>
      <c r="J277" s="490">
        <f t="shared" si="34"/>
        <v>5.2027999999999999</v>
      </c>
      <c r="K277" s="498">
        <v>5.2027999999999999</v>
      </c>
      <c r="L277" s="498"/>
      <c r="M277" s="490">
        <f t="shared" si="36"/>
        <v>2.0811199999999999</v>
      </c>
      <c r="N277" s="490">
        <f t="shared" si="37"/>
        <v>2.0811199999999999</v>
      </c>
      <c r="O277" s="325"/>
      <c r="P277" s="231"/>
    </row>
    <row r="278" spans="1:16" ht="16.899999999999999" customHeight="1" x14ac:dyDescent="0.25">
      <c r="A278" s="67">
        <v>9</v>
      </c>
      <c r="B278" s="687"/>
      <c r="C278" s="95" t="s">
        <v>46</v>
      </c>
      <c r="D278" s="96">
        <v>5</v>
      </c>
      <c r="E278" s="60">
        <v>61</v>
      </c>
      <c r="F278" s="11">
        <v>8</v>
      </c>
      <c r="G278" s="11">
        <v>125</v>
      </c>
      <c r="H278" s="687"/>
      <c r="I278" s="502">
        <v>12.987</v>
      </c>
      <c r="J278" s="490">
        <f t="shared" si="34"/>
        <v>8.7230000000000008</v>
      </c>
      <c r="K278" s="503">
        <v>8.7230000000000008</v>
      </c>
      <c r="L278" s="503"/>
      <c r="M278" s="490">
        <f t="shared" si="36"/>
        <v>3.4892000000000003</v>
      </c>
      <c r="N278" s="490">
        <f t="shared" si="37"/>
        <v>3.4892000000000003</v>
      </c>
      <c r="O278" s="325"/>
      <c r="P278" s="232"/>
    </row>
    <row r="279" spans="1:16" ht="16.899999999999999" customHeight="1" x14ac:dyDescent="0.25">
      <c r="A279" s="125" t="s">
        <v>104</v>
      </c>
      <c r="B279" s="125" t="s">
        <v>105</v>
      </c>
      <c r="C279" s="105"/>
      <c r="D279" s="105"/>
      <c r="E279" s="220"/>
      <c r="F279" s="219"/>
      <c r="G279" s="219"/>
      <c r="H279" s="105"/>
      <c r="I279" s="513">
        <f>SUM(I280:I280)</f>
        <v>4.8639999999999999</v>
      </c>
      <c r="J279" s="480">
        <f t="shared" si="34"/>
        <v>4.8639999999999999</v>
      </c>
      <c r="K279" s="515">
        <f t="shared" ref="K279:L279" si="43">SUM(K280:K280)</f>
        <v>4.8639999999999999</v>
      </c>
      <c r="L279" s="515">
        <f t="shared" si="43"/>
        <v>0</v>
      </c>
      <c r="M279" s="480">
        <f t="shared" si="36"/>
        <v>1.9456</v>
      </c>
      <c r="N279" s="490">
        <f t="shared" si="37"/>
        <v>1.9456</v>
      </c>
      <c r="O279" s="325"/>
      <c r="P279" s="125"/>
    </row>
    <row r="280" spans="1:16" ht="16.899999999999999" customHeight="1" x14ac:dyDescent="0.25">
      <c r="A280" s="67">
        <v>1</v>
      </c>
      <c r="B280" s="24" t="s">
        <v>106</v>
      </c>
      <c r="C280" s="67"/>
      <c r="D280" s="67"/>
      <c r="E280" s="60">
        <v>55</v>
      </c>
      <c r="F280" s="11">
        <v>1</v>
      </c>
      <c r="G280" s="11">
        <v>347</v>
      </c>
      <c r="H280" s="104" t="s">
        <v>92</v>
      </c>
      <c r="I280" s="502">
        <v>4.8639999999999999</v>
      </c>
      <c r="J280" s="490">
        <f t="shared" si="34"/>
        <v>4.8639999999999999</v>
      </c>
      <c r="K280" s="498">
        <v>4.8639999999999999</v>
      </c>
      <c r="L280" s="498"/>
      <c r="M280" s="490">
        <f t="shared" si="36"/>
        <v>1.9456</v>
      </c>
      <c r="N280" s="490">
        <f t="shared" si="37"/>
        <v>1.9456</v>
      </c>
      <c r="O280" s="325"/>
      <c r="P280" s="231"/>
    </row>
    <row r="281" spans="1:16" ht="16.899999999999999" customHeight="1" x14ac:dyDescent="0.25">
      <c r="A281" s="67" t="s">
        <v>61</v>
      </c>
      <c r="B281" s="221" t="s">
        <v>129</v>
      </c>
      <c r="C281" s="67"/>
      <c r="D281" s="67"/>
      <c r="E281" s="60"/>
      <c r="F281" s="222"/>
      <c r="G281" s="222"/>
      <c r="H281" s="104"/>
      <c r="I281" s="516">
        <f>I282+I283+I284</f>
        <v>10.295500000000001</v>
      </c>
      <c r="J281" s="480">
        <f t="shared" si="34"/>
        <v>10.295500000000001</v>
      </c>
      <c r="K281" s="516">
        <f t="shared" ref="K281:L281" si="44">K282+K283+K284</f>
        <v>0</v>
      </c>
      <c r="L281" s="516">
        <f t="shared" si="44"/>
        <v>10.295500000000001</v>
      </c>
      <c r="M281" s="480">
        <f t="shared" si="36"/>
        <v>4.1182000000000007</v>
      </c>
      <c r="N281" s="502"/>
      <c r="O281" s="325">
        <f t="shared" ref="O281:O284" si="45">L281*0.4</f>
        <v>4.1182000000000007</v>
      </c>
      <c r="P281" s="223"/>
    </row>
    <row r="282" spans="1:16" ht="16.899999999999999" customHeight="1" x14ac:dyDescent="0.25">
      <c r="A282" s="720">
        <v>1</v>
      </c>
      <c r="B282" s="722" t="s">
        <v>107</v>
      </c>
      <c r="C282" s="67" t="s">
        <v>48</v>
      </c>
      <c r="D282" s="67">
        <v>6</v>
      </c>
      <c r="E282" s="60">
        <v>61</v>
      </c>
      <c r="F282" s="222">
        <v>9</v>
      </c>
      <c r="G282" s="222">
        <v>132</v>
      </c>
      <c r="H282" s="224" t="s">
        <v>103</v>
      </c>
      <c r="I282" s="502">
        <v>4.2960000000000003</v>
      </c>
      <c r="J282" s="490">
        <f t="shared" si="34"/>
        <v>4.2960000000000003</v>
      </c>
      <c r="K282" s="502"/>
      <c r="L282" s="502">
        <v>4.2960000000000003</v>
      </c>
      <c r="M282" s="490">
        <f t="shared" si="36"/>
        <v>1.7184000000000001</v>
      </c>
      <c r="N282" s="502"/>
      <c r="O282" s="325">
        <f t="shared" si="45"/>
        <v>1.7184000000000001</v>
      </c>
      <c r="P282" s="225"/>
    </row>
    <row r="283" spans="1:16" ht="16.899999999999999" customHeight="1" x14ac:dyDescent="0.25">
      <c r="A283" s="721"/>
      <c r="B283" s="723"/>
      <c r="C283" s="67" t="s">
        <v>46</v>
      </c>
      <c r="D283" s="67">
        <v>9</v>
      </c>
      <c r="E283" s="60">
        <v>61</v>
      </c>
      <c r="F283" s="222">
        <v>9</v>
      </c>
      <c r="G283" s="222">
        <v>132</v>
      </c>
      <c r="H283" s="224" t="s">
        <v>103</v>
      </c>
      <c r="I283" s="502">
        <v>4.0003000000000002</v>
      </c>
      <c r="J283" s="490">
        <f t="shared" si="34"/>
        <v>4.0003000000000002</v>
      </c>
      <c r="K283" s="502"/>
      <c r="L283" s="502">
        <v>4.0003000000000002</v>
      </c>
      <c r="M283" s="490">
        <f t="shared" si="36"/>
        <v>1.6001200000000002</v>
      </c>
      <c r="N283" s="502"/>
      <c r="O283" s="325">
        <f t="shared" si="45"/>
        <v>1.6001200000000002</v>
      </c>
      <c r="P283" s="225"/>
    </row>
    <row r="284" spans="1:16" ht="16.899999999999999" customHeight="1" x14ac:dyDescent="0.25">
      <c r="A284" s="67">
        <v>2</v>
      </c>
      <c r="B284" s="226" t="s">
        <v>108</v>
      </c>
      <c r="C284" s="67" t="s">
        <v>47</v>
      </c>
      <c r="D284" s="67">
        <v>9</v>
      </c>
      <c r="E284" s="60">
        <v>61</v>
      </c>
      <c r="F284" s="11">
        <v>9</v>
      </c>
      <c r="G284" s="11">
        <v>135</v>
      </c>
      <c r="H284" s="224" t="s">
        <v>103</v>
      </c>
      <c r="I284" s="502">
        <v>1.9992000000000001</v>
      </c>
      <c r="J284" s="490">
        <f t="shared" si="34"/>
        <v>1.9992000000000001</v>
      </c>
      <c r="K284" s="502"/>
      <c r="L284" s="502">
        <v>1.9992000000000001</v>
      </c>
      <c r="M284" s="490">
        <f t="shared" si="36"/>
        <v>0.79968000000000006</v>
      </c>
      <c r="N284" s="502"/>
      <c r="O284" s="325">
        <f t="shared" si="45"/>
        <v>0.79968000000000006</v>
      </c>
      <c r="P284" s="225"/>
    </row>
    <row r="285" spans="1:16" s="210" customFormat="1" ht="16.899999999999999" customHeight="1" x14ac:dyDescent="0.25">
      <c r="A285" s="216"/>
      <c r="B285" s="217" t="s">
        <v>221</v>
      </c>
      <c r="C285" s="208"/>
      <c r="D285" s="208"/>
      <c r="E285" s="208"/>
      <c r="F285" s="208"/>
      <c r="G285" s="208"/>
      <c r="H285" s="111"/>
      <c r="I285" s="479">
        <f>I286+I387</f>
        <v>822.2190999999998</v>
      </c>
      <c r="J285" s="479">
        <f t="shared" ref="J285:L285" si="46">J286+J387</f>
        <v>800.51569999999992</v>
      </c>
      <c r="K285" s="479">
        <f t="shared" si="46"/>
        <v>797.72029999999995</v>
      </c>
      <c r="L285" s="479">
        <f t="shared" si="46"/>
        <v>2.7953999999999999</v>
      </c>
      <c r="M285" s="479">
        <f>N285+O285</f>
        <v>320.20627999999999</v>
      </c>
      <c r="N285" s="479">
        <f>K285*0.4</f>
        <v>319.08812</v>
      </c>
      <c r="O285" s="286">
        <f>L285*0.4</f>
        <v>1.11816</v>
      </c>
      <c r="P285" s="218"/>
    </row>
    <row r="286" spans="1:16" s="70" customFormat="1" ht="16.899999999999999" customHeight="1" x14ac:dyDescent="0.25">
      <c r="A286" s="101" t="s">
        <v>122</v>
      </c>
      <c r="B286" s="117" t="s">
        <v>45</v>
      </c>
      <c r="C286" s="118"/>
      <c r="D286" s="118"/>
      <c r="E286" s="118"/>
      <c r="F286" s="119"/>
      <c r="G286" s="119"/>
      <c r="H286" s="120"/>
      <c r="I286" s="488">
        <f>I287+I298+I348+I372</f>
        <v>819.42369999999983</v>
      </c>
      <c r="J286" s="488">
        <f t="shared" ref="J286:L286" si="47">J287+J298+J348+J372</f>
        <v>797.72029999999995</v>
      </c>
      <c r="K286" s="488">
        <f t="shared" si="47"/>
        <v>797.72029999999995</v>
      </c>
      <c r="L286" s="488">
        <f t="shared" si="47"/>
        <v>0</v>
      </c>
      <c r="M286" s="517">
        <f t="shared" ref="M286:M349" si="48">N286+O286</f>
        <v>319.08812</v>
      </c>
      <c r="N286" s="517">
        <f t="shared" ref="N286:O349" si="49">K286*0.4</f>
        <v>319.08812</v>
      </c>
      <c r="O286" s="330">
        <f t="shared" si="49"/>
        <v>0</v>
      </c>
      <c r="P286" s="118"/>
    </row>
    <row r="287" spans="1:16" s="70" customFormat="1" ht="16.899999999999999" customHeight="1" x14ac:dyDescent="0.25">
      <c r="A287" s="101" t="s">
        <v>25</v>
      </c>
      <c r="B287" s="724" t="s">
        <v>123</v>
      </c>
      <c r="C287" s="725"/>
      <c r="D287" s="726"/>
      <c r="E287" s="121"/>
      <c r="F287" s="122"/>
      <c r="G287" s="122"/>
      <c r="H287" s="123"/>
      <c r="I287" s="518">
        <f>SUM(I288:I297)</f>
        <v>41.130099999999999</v>
      </c>
      <c r="J287" s="518">
        <f t="shared" ref="J287:L287" si="50">SUM(J288:J297)</f>
        <v>34.724299999999992</v>
      </c>
      <c r="K287" s="518">
        <f t="shared" si="50"/>
        <v>34.724299999999992</v>
      </c>
      <c r="L287" s="518">
        <f t="shared" si="50"/>
        <v>0</v>
      </c>
      <c r="M287" s="517">
        <f t="shared" si="48"/>
        <v>13.889719999999997</v>
      </c>
      <c r="N287" s="519">
        <f t="shared" si="49"/>
        <v>13.889719999999997</v>
      </c>
      <c r="O287" s="330">
        <f t="shared" si="49"/>
        <v>0</v>
      </c>
      <c r="P287" s="121"/>
    </row>
    <row r="288" spans="1:16" ht="16.899999999999999" customHeight="1" x14ac:dyDescent="0.25">
      <c r="A288" s="60">
        <v>1</v>
      </c>
      <c r="B288" s="679" t="s">
        <v>124</v>
      </c>
      <c r="C288" s="92">
        <v>52</v>
      </c>
      <c r="D288" s="92">
        <v>2</v>
      </c>
      <c r="E288" s="92" t="s">
        <v>46</v>
      </c>
      <c r="F288" s="124">
        <v>8</v>
      </c>
      <c r="G288" s="124">
        <v>194</v>
      </c>
      <c r="H288" s="727" t="s">
        <v>210</v>
      </c>
      <c r="I288" s="490">
        <v>1.8371999999999999</v>
      </c>
      <c r="J288" s="508">
        <v>0.84539999999999993</v>
      </c>
      <c r="K288" s="508">
        <v>0.84539999999999993</v>
      </c>
      <c r="L288" s="508"/>
      <c r="M288" s="519">
        <f t="shared" si="48"/>
        <v>0.33816000000000002</v>
      </c>
      <c r="N288" s="519">
        <f t="shared" si="49"/>
        <v>0.33816000000000002</v>
      </c>
      <c r="O288" s="330">
        <f t="shared" si="49"/>
        <v>0</v>
      </c>
      <c r="P288" s="105"/>
    </row>
    <row r="289" spans="1:16" ht="16.899999999999999" customHeight="1" x14ac:dyDescent="0.25">
      <c r="A289" s="60">
        <v>2</v>
      </c>
      <c r="B289" s="680"/>
      <c r="C289" s="92">
        <v>49</v>
      </c>
      <c r="D289" s="92">
        <v>3</v>
      </c>
      <c r="E289" s="92" t="s">
        <v>47</v>
      </c>
      <c r="F289" s="124">
        <v>8</v>
      </c>
      <c r="G289" s="124">
        <v>198</v>
      </c>
      <c r="H289" s="728"/>
      <c r="I289" s="490">
        <v>2.4540999999999999</v>
      </c>
      <c r="J289" s="508">
        <v>0.59909999999999997</v>
      </c>
      <c r="K289" s="508">
        <v>0.59909999999999997</v>
      </c>
      <c r="L289" s="508"/>
      <c r="M289" s="519">
        <f t="shared" si="48"/>
        <v>0.23963999999999999</v>
      </c>
      <c r="N289" s="519">
        <f t="shared" si="49"/>
        <v>0.23963999999999999</v>
      </c>
      <c r="O289" s="330">
        <f t="shared" si="49"/>
        <v>0</v>
      </c>
      <c r="P289" s="105"/>
    </row>
    <row r="290" spans="1:16" ht="16.899999999999999" customHeight="1" x14ac:dyDescent="0.25">
      <c r="A290" s="60">
        <v>3</v>
      </c>
      <c r="B290" s="680"/>
      <c r="C290" s="92">
        <v>49</v>
      </c>
      <c r="D290" s="92">
        <v>3</v>
      </c>
      <c r="E290" s="92" t="s">
        <v>49</v>
      </c>
      <c r="F290" s="124">
        <v>8</v>
      </c>
      <c r="G290" s="124">
        <v>200</v>
      </c>
      <c r="H290" s="728"/>
      <c r="I290" s="490">
        <v>5.6750999999999996</v>
      </c>
      <c r="J290" s="508">
        <v>2.7070999999999996</v>
      </c>
      <c r="K290" s="508">
        <v>2.7070999999999996</v>
      </c>
      <c r="L290" s="508"/>
      <c r="M290" s="519">
        <f t="shared" si="48"/>
        <v>1.0828399999999998</v>
      </c>
      <c r="N290" s="519">
        <f t="shared" si="49"/>
        <v>1.0828399999999998</v>
      </c>
      <c r="O290" s="330">
        <f t="shared" si="49"/>
        <v>0</v>
      </c>
      <c r="P290" s="105"/>
    </row>
    <row r="291" spans="1:16" ht="16.899999999999999" customHeight="1" x14ac:dyDescent="0.25">
      <c r="A291" s="60">
        <v>4</v>
      </c>
      <c r="B291" s="680"/>
      <c r="C291" s="92">
        <v>49</v>
      </c>
      <c r="D291" s="92">
        <v>1</v>
      </c>
      <c r="E291" s="92" t="s">
        <v>48</v>
      </c>
      <c r="F291" s="124">
        <v>8</v>
      </c>
      <c r="G291" s="124">
        <v>203</v>
      </c>
      <c r="H291" s="728"/>
      <c r="I291" s="490">
        <v>0.40600000000000003</v>
      </c>
      <c r="J291" s="508">
        <v>0.40600000000000003</v>
      </c>
      <c r="K291" s="508">
        <v>0.40600000000000003</v>
      </c>
      <c r="L291" s="508"/>
      <c r="M291" s="519">
        <f t="shared" si="48"/>
        <v>0.16240000000000002</v>
      </c>
      <c r="N291" s="519">
        <f t="shared" si="49"/>
        <v>0.16240000000000002</v>
      </c>
      <c r="O291" s="330">
        <f t="shared" si="49"/>
        <v>0</v>
      </c>
      <c r="P291" s="105"/>
    </row>
    <row r="292" spans="1:16" ht="16.899999999999999" customHeight="1" x14ac:dyDescent="0.25">
      <c r="A292" s="60">
        <v>5</v>
      </c>
      <c r="B292" s="680"/>
      <c r="C292" s="92">
        <v>54</v>
      </c>
      <c r="D292" s="92">
        <v>5</v>
      </c>
      <c r="E292" s="92" t="s">
        <v>46</v>
      </c>
      <c r="F292" s="124">
        <v>8</v>
      </c>
      <c r="G292" s="124">
        <v>204</v>
      </c>
      <c r="H292" s="728"/>
      <c r="I292" s="490">
        <v>3.2103999999999999</v>
      </c>
      <c r="J292" s="508">
        <v>3.2103999999999999</v>
      </c>
      <c r="K292" s="508">
        <v>3.2103999999999999</v>
      </c>
      <c r="L292" s="508"/>
      <c r="M292" s="519">
        <f t="shared" si="48"/>
        <v>1.28416</v>
      </c>
      <c r="N292" s="519">
        <f t="shared" si="49"/>
        <v>1.28416</v>
      </c>
      <c r="O292" s="330">
        <f t="shared" si="49"/>
        <v>0</v>
      </c>
      <c r="P292" s="105"/>
    </row>
    <row r="293" spans="1:16" ht="16.899999999999999" customHeight="1" x14ac:dyDescent="0.25">
      <c r="A293" s="60">
        <v>6</v>
      </c>
      <c r="B293" s="680"/>
      <c r="C293" s="92">
        <v>52</v>
      </c>
      <c r="D293" s="92">
        <v>7</v>
      </c>
      <c r="E293" s="92" t="s">
        <v>46</v>
      </c>
      <c r="F293" s="124">
        <v>8</v>
      </c>
      <c r="G293" s="124">
        <v>205</v>
      </c>
      <c r="H293" s="728"/>
      <c r="I293" s="490">
        <v>4.3710000000000004</v>
      </c>
      <c r="J293" s="508">
        <v>4.3710000000000004</v>
      </c>
      <c r="K293" s="508">
        <v>4.3710000000000004</v>
      </c>
      <c r="L293" s="508"/>
      <c r="M293" s="519">
        <f t="shared" si="48"/>
        <v>1.7484000000000002</v>
      </c>
      <c r="N293" s="519">
        <f t="shared" si="49"/>
        <v>1.7484000000000002</v>
      </c>
      <c r="O293" s="330">
        <f t="shared" si="49"/>
        <v>0</v>
      </c>
      <c r="P293" s="105"/>
    </row>
    <row r="294" spans="1:16" ht="16.899999999999999" customHeight="1" x14ac:dyDescent="0.25">
      <c r="A294" s="60">
        <v>7</v>
      </c>
      <c r="B294" s="680"/>
      <c r="C294" s="92">
        <v>49</v>
      </c>
      <c r="D294" s="92">
        <v>4</v>
      </c>
      <c r="E294" s="92" t="s">
        <v>46</v>
      </c>
      <c r="F294" s="124">
        <v>9</v>
      </c>
      <c r="G294" s="124">
        <v>44</v>
      </c>
      <c r="H294" s="729"/>
      <c r="I294" s="490">
        <v>18.829999999999998</v>
      </c>
      <c r="J294" s="508">
        <v>18.238999999999997</v>
      </c>
      <c r="K294" s="508">
        <v>18.238999999999997</v>
      </c>
      <c r="L294" s="508"/>
      <c r="M294" s="519">
        <f t="shared" si="48"/>
        <v>7.2955999999999994</v>
      </c>
      <c r="N294" s="519">
        <f t="shared" si="49"/>
        <v>7.2955999999999994</v>
      </c>
      <c r="O294" s="330">
        <f t="shared" si="49"/>
        <v>0</v>
      </c>
      <c r="P294" s="105"/>
    </row>
    <row r="295" spans="1:16" ht="16.899999999999999" customHeight="1" x14ac:dyDescent="0.25">
      <c r="A295" s="60">
        <v>8</v>
      </c>
      <c r="B295" s="680"/>
      <c r="C295" s="8" t="s">
        <v>109</v>
      </c>
      <c r="D295" s="8" t="s">
        <v>22</v>
      </c>
      <c r="E295" s="8" t="s">
        <v>9</v>
      </c>
      <c r="F295" s="124">
        <v>7</v>
      </c>
      <c r="G295" s="124">
        <v>390</v>
      </c>
      <c r="H295" s="709" t="s">
        <v>212</v>
      </c>
      <c r="I295" s="490">
        <v>1.6813</v>
      </c>
      <c r="J295" s="508">
        <v>1.6813</v>
      </c>
      <c r="K295" s="508">
        <v>1.6813</v>
      </c>
      <c r="L295" s="508"/>
      <c r="M295" s="519">
        <f t="shared" si="48"/>
        <v>0.67252000000000001</v>
      </c>
      <c r="N295" s="519">
        <f t="shared" si="49"/>
        <v>0.67252000000000001</v>
      </c>
      <c r="O295" s="330">
        <f t="shared" si="49"/>
        <v>0</v>
      </c>
      <c r="P295" s="105"/>
    </row>
    <row r="296" spans="1:16" ht="16.899999999999999" customHeight="1" x14ac:dyDescent="0.25">
      <c r="A296" s="60">
        <v>9</v>
      </c>
      <c r="B296" s="680"/>
      <c r="C296" s="8" t="s">
        <v>110</v>
      </c>
      <c r="D296" s="8" t="s">
        <v>21</v>
      </c>
      <c r="E296" s="8" t="s">
        <v>9</v>
      </c>
      <c r="F296" s="124">
        <v>9</v>
      </c>
      <c r="G296" s="124">
        <v>47</v>
      </c>
      <c r="H296" s="710"/>
      <c r="I296" s="490">
        <v>1.5448999999999999</v>
      </c>
      <c r="J296" s="508">
        <v>1.5448999999999999</v>
      </c>
      <c r="K296" s="508">
        <v>1.5448999999999999</v>
      </c>
      <c r="L296" s="508"/>
      <c r="M296" s="519">
        <f t="shared" si="48"/>
        <v>0.61796000000000006</v>
      </c>
      <c r="N296" s="519">
        <f t="shared" si="49"/>
        <v>0.61796000000000006</v>
      </c>
      <c r="O296" s="330">
        <f t="shared" si="49"/>
        <v>0</v>
      </c>
      <c r="P296" s="105"/>
    </row>
    <row r="297" spans="1:16" ht="16.899999999999999" customHeight="1" x14ac:dyDescent="0.25">
      <c r="A297" s="60">
        <v>10</v>
      </c>
      <c r="B297" s="681"/>
      <c r="C297" s="8" t="s">
        <v>110</v>
      </c>
      <c r="D297" s="8" t="s">
        <v>9</v>
      </c>
      <c r="E297" s="8" t="s">
        <v>9</v>
      </c>
      <c r="F297" s="124">
        <v>9</v>
      </c>
      <c r="G297" s="124">
        <v>48</v>
      </c>
      <c r="H297" s="711"/>
      <c r="I297" s="490">
        <v>1.1201000000000001</v>
      </c>
      <c r="J297" s="508">
        <v>1.1201000000000001</v>
      </c>
      <c r="K297" s="508">
        <v>1.1201000000000001</v>
      </c>
      <c r="L297" s="508"/>
      <c r="M297" s="519">
        <f t="shared" si="48"/>
        <v>0.44804000000000005</v>
      </c>
      <c r="N297" s="519">
        <f t="shared" si="49"/>
        <v>0.44804000000000005</v>
      </c>
      <c r="O297" s="330">
        <f t="shared" si="49"/>
        <v>0</v>
      </c>
      <c r="P297" s="105"/>
    </row>
    <row r="298" spans="1:16" ht="16.899999999999999" customHeight="1" x14ac:dyDescent="0.25">
      <c r="A298" s="48" t="s">
        <v>30</v>
      </c>
      <c r="B298" s="730" t="s">
        <v>111</v>
      </c>
      <c r="C298" s="731"/>
      <c r="D298" s="732"/>
      <c r="E298" s="50"/>
      <c r="F298" s="126"/>
      <c r="G298" s="126"/>
      <c r="H298" s="50"/>
      <c r="I298" s="520">
        <f>SUM(I299:I347)</f>
        <v>338.78440000000001</v>
      </c>
      <c r="J298" s="520">
        <f t="shared" ref="J298:L298" si="51">SUM(J299:J347)</f>
        <v>325.80100000000004</v>
      </c>
      <c r="K298" s="520">
        <f t="shared" si="51"/>
        <v>325.80100000000004</v>
      </c>
      <c r="L298" s="520">
        <f t="shared" si="51"/>
        <v>0</v>
      </c>
      <c r="M298" s="517">
        <f t="shared" si="48"/>
        <v>130.32040000000003</v>
      </c>
      <c r="N298" s="519">
        <f t="shared" si="49"/>
        <v>130.32040000000003</v>
      </c>
      <c r="O298" s="330">
        <f t="shared" si="49"/>
        <v>0</v>
      </c>
      <c r="P298" s="123"/>
    </row>
    <row r="299" spans="1:16" ht="16.899999999999999" customHeight="1" x14ac:dyDescent="0.25">
      <c r="A299" s="60">
        <v>1</v>
      </c>
      <c r="B299" s="679" t="s">
        <v>125</v>
      </c>
      <c r="C299" s="92">
        <v>40</v>
      </c>
      <c r="D299" s="92">
        <v>6</v>
      </c>
      <c r="E299" s="92" t="s">
        <v>47</v>
      </c>
      <c r="F299" s="124">
        <v>8</v>
      </c>
      <c r="G299" s="124">
        <v>194</v>
      </c>
      <c r="H299" s="727" t="s">
        <v>210</v>
      </c>
      <c r="I299" s="490">
        <v>1.6258999999999999</v>
      </c>
      <c r="J299" s="508">
        <v>1.6258999999999999</v>
      </c>
      <c r="K299" s="508">
        <v>1.6258999999999999</v>
      </c>
      <c r="L299" s="508"/>
      <c r="M299" s="519">
        <f t="shared" si="48"/>
        <v>0.65036000000000005</v>
      </c>
      <c r="N299" s="519">
        <f t="shared" si="49"/>
        <v>0.65036000000000005</v>
      </c>
      <c r="O299" s="330">
        <f t="shared" si="49"/>
        <v>0</v>
      </c>
      <c r="P299" s="105"/>
    </row>
    <row r="300" spans="1:16" ht="16.899999999999999" customHeight="1" x14ac:dyDescent="0.25">
      <c r="A300" s="60">
        <v>2</v>
      </c>
      <c r="B300" s="680"/>
      <c r="C300" s="92">
        <v>40</v>
      </c>
      <c r="D300" s="92">
        <v>7</v>
      </c>
      <c r="E300" s="92" t="s">
        <v>46</v>
      </c>
      <c r="F300" s="124">
        <v>5</v>
      </c>
      <c r="G300" s="124">
        <v>113</v>
      </c>
      <c r="H300" s="728"/>
      <c r="I300" s="490">
        <v>3.3306</v>
      </c>
      <c r="J300" s="508">
        <v>3.3306</v>
      </c>
      <c r="K300" s="508">
        <v>3.3306</v>
      </c>
      <c r="L300" s="508"/>
      <c r="M300" s="519">
        <f t="shared" si="48"/>
        <v>1.3322400000000001</v>
      </c>
      <c r="N300" s="519">
        <f t="shared" si="49"/>
        <v>1.3322400000000001</v>
      </c>
      <c r="O300" s="330">
        <f t="shared" si="49"/>
        <v>0</v>
      </c>
      <c r="P300" s="105"/>
    </row>
    <row r="301" spans="1:16" ht="16.899999999999999" customHeight="1" x14ac:dyDescent="0.25">
      <c r="A301" s="60">
        <v>3</v>
      </c>
      <c r="B301" s="680"/>
      <c r="C301" s="92">
        <v>40</v>
      </c>
      <c r="D301" s="92">
        <v>5</v>
      </c>
      <c r="E301" s="92" t="s">
        <v>46</v>
      </c>
      <c r="F301" s="124">
        <v>6</v>
      </c>
      <c r="G301" s="124">
        <v>101</v>
      </c>
      <c r="H301" s="728"/>
      <c r="I301" s="490">
        <v>3.6690999999999998</v>
      </c>
      <c r="J301" s="508">
        <v>3.6690999999999998</v>
      </c>
      <c r="K301" s="508">
        <v>3.6690999999999998</v>
      </c>
      <c r="L301" s="508"/>
      <c r="M301" s="519">
        <f t="shared" si="48"/>
        <v>1.4676400000000001</v>
      </c>
      <c r="N301" s="519">
        <f t="shared" si="49"/>
        <v>1.4676400000000001</v>
      </c>
      <c r="O301" s="330">
        <f t="shared" si="49"/>
        <v>0</v>
      </c>
      <c r="P301" s="105"/>
    </row>
    <row r="302" spans="1:16" ht="16.899999999999999" customHeight="1" x14ac:dyDescent="0.25">
      <c r="A302" s="60">
        <v>4</v>
      </c>
      <c r="B302" s="680"/>
      <c r="C302" s="92">
        <v>40</v>
      </c>
      <c r="D302" s="92">
        <v>8</v>
      </c>
      <c r="E302" s="92" t="s">
        <v>46</v>
      </c>
      <c r="F302" s="124">
        <v>6</v>
      </c>
      <c r="G302" s="124">
        <v>102</v>
      </c>
      <c r="H302" s="728"/>
      <c r="I302" s="490">
        <v>4.3811999999999998</v>
      </c>
      <c r="J302" s="508">
        <v>4.3811999999999998</v>
      </c>
      <c r="K302" s="508">
        <v>4.3811999999999998</v>
      </c>
      <c r="L302" s="508"/>
      <c r="M302" s="519">
        <f t="shared" si="48"/>
        <v>1.75248</v>
      </c>
      <c r="N302" s="519">
        <f t="shared" si="49"/>
        <v>1.75248</v>
      </c>
      <c r="O302" s="330">
        <f t="shared" si="49"/>
        <v>0</v>
      </c>
      <c r="P302" s="105"/>
    </row>
    <row r="303" spans="1:16" ht="16.899999999999999" customHeight="1" x14ac:dyDescent="0.25">
      <c r="A303" s="60">
        <v>5</v>
      </c>
      <c r="B303" s="680"/>
      <c r="C303" s="92">
        <v>40</v>
      </c>
      <c r="D303" s="92">
        <v>9</v>
      </c>
      <c r="E303" s="92" t="s">
        <v>46</v>
      </c>
      <c r="F303" s="124">
        <v>6</v>
      </c>
      <c r="G303" s="124">
        <v>105</v>
      </c>
      <c r="H303" s="728"/>
      <c r="I303" s="490">
        <v>0.16289999999999999</v>
      </c>
      <c r="J303" s="508">
        <v>0.16289999999999999</v>
      </c>
      <c r="K303" s="508">
        <v>0.16289999999999999</v>
      </c>
      <c r="L303" s="508"/>
      <c r="M303" s="519">
        <f t="shared" si="48"/>
        <v>6.5159999999999996E-2</v>
      </c>
      <c r="N303" s="519">
        <f t="shared" si="49"/>
        <v>6.5159999999999996E-2</v>
      </c>
      <c r="O303" s="330">
        <f t="shared" si="49"/>
        <v>0</v>
      </c>
      <c r="P303" s="105"/>
    </row>
    <row r="304" spans="1:16" ht="16.899999999999999" customHeight="1" x14ac:dyDescent="0.25">
      <c r="A304" s="60">
        <v>6</v>
      </c>
      <c r="B304" s="680"/>
      <c r="C304" s="92">
        <v>49</v>
      </c>
      <c r="D304" s="92">
        <v>3</v>
      </c>
      <c r="E304" s="92" t="s">
        <v>46</v>
      </c>
      <c r="F304" s="124">
        <v>8</v>
      </c>
      <c r="G304" s="124">
        <v>195</v>
      </c>
      <c r="H304" s="728"/>
      <c r="I304" s="490">
        <v>14.190799999999999</v>
      </c>
      <c r="J304" s="508">
        <v>9.4507999999999992</v>
      </c>
      <c r="K304" s="508">
        <v>9.4507999999999992</v>
      </c>
      <c r="L304" s="508"/>
      <c r="M304" s="519">
        <f t="shared" si="48"/>
        <v>3.7803199999999997</v>
      </c>
      <c r="N304" s="519">
        <f t="shared" si="49"/>
        <v>3.7803199999999997</v>
      </c>
      <c r="O304" s="330">
        <f t="shared" si="49"/>
        <v>0</v>
      </c>
      <c r="P304" s="105"/>
    </row>
    <row r="305" spans="1:16" ht="16.899999999999999" customHeight="1" x14ac:dyDescent="0.25">
      <c r="A305" s="60">
        <v>7</v>
      </c>
      <c r="B305" s="680"/>
      <c r="C305" s="92">
        <v>49</v>
      </c>
      <c r="D305" s="92">
        <v>1</v>
      </c>
      <c r="E305" s="92" t="s">
        <v>46</v>
      </c>
      <c r="F305" s="124">
        <v>8</v>
      </c>
      <c r="G305" s="124">
        <v>196</v>
      </c>
      <c r="H305" s="728"/>
      <c r="I305" s="490">
        <v>6.5944000000000003</v>
      </c>
      <c r="J305" s="508">
        <v>4.4763999999999999</v>
      </c>
      <c r="K305" s="508">
        <v>4.4763999999999999</v>
      </c>
      <c r="L305" s="508"/>
      <c r="M305" s="519">
        <f t="shared" si="48"/>
        <v>1.7905600000000002</v>
      </c>
      <c r="N305" s="519">
        <f t="shared" si="49"/>
        <v>1.7905600000000002</v>
      </c>
      <c r="O305" s="330">
        <f t="shared" si="49"/>
        <v>0</v>
      </c>
      <c r="P305" s="105"/>
    </row>
    <row r="306" spans="1:16" ht="16.899999999999999" customHeight="1" x14ac:dyDescent="0.25">
      <c r="A306" s="60">
        <v>8</v>
      </c>
      <c r="B306" s="680"/>
      <c r="C306" s="92">
        <v>49</v>
      </c>
      <c r="D306" s="92">
        <v>1</v>
      </c>
      <c r="E306" s="92" t="s">
        <v>47</v>
      </c>
      <c r="F306" s="124">
        <v>9</v>
      </c>
      <c r="G306" s="124">
        <v>41</v>
      </c>
      <c r="H306" s="728"/>
      <c r="I306" s="490">
        <v>1.6454</v>
      </c>
      <c r="J306" s="508">
        <v>0.66249999999999998</v>
      </c>
      <c r="K306" s="508">
        <v>0.66249999999999998</v>
      </c>
      <c r="L306" s="508"/>
      <c r="M306" s="519">
        <f t="shared" si="48"/>
        <v>0.26500000000000001</v>
      </c>
      <c r="N306" s="519">
        <f t="shared" si="49"/>
        <v>0.26500000000000001</v>
      </c>
      <c r="O306" s="330">
        <f t="shared" si="49"/>
        <v>0</v>
      </c>
      <c r="P306" s="105"/>
    </row>
    <row r="307" spans="1:16" ht="16.899999999999999" customHeight="1" x14ac:dyDescent="0.25">
      <c r="A307" s="60">
        <v>9</v>
      </c>
      <c r="B307" s="680"/>
      <c r="C307" s="92">
        <v>49</v>
      </c>
      <c r="D307" s="92">
        <v>1</v>
      </c>
      <c r="E307" s="92" t="s">
        <v>49</v>
      </c>
      <c r="F307" s="124">
        <v>9</v>
      </c>
      <c r="G307" s="124">
        <v>42</v>
      </c>
      <c r="H307" s="728"/>
      <c r="I307" s="490">
        <v>1.3889</v>
      </c>
      <c r="J307" s="508">
        <v>0.82300000000000006</v>
      </c>
      <c r="K307" s="508">
        <v>0.82300000000000006</v>
      </c>
      <c r="L307" s="508"/>
      <c r="M307" s="519">
        <f t="shared" si="48"/>
        <v>0.32920000000000005</v>
      </c>
      <c r="N307" s="519">
        <f t="shared" si="49"/>
        <v>0.32920000000000005</v>
      </c>
      <c r="O307" s="330">
        <f t="shared" si="49"/>
        <v>0</v>
      </c>
      <c r="P307" s="105"/>
    </row>
    <row r="308" spans="1:16" ht="16.899999999999999" customHeight="1" x14ac:dyDescent="0.25">
      <c r="A308" s="60">
        <v>10</v>
      </c>
      <c r="B308" s="680"/>
      <c r="C308" s="92">
        <v>49</v>
      </c>
      <c r="D308" s="92">
        <v>2</v>
      </c>
      <c r="E308" s="92" t="s">
        <v>46</v>
      </c>
      <c r="F308" s="124">
        <v>9</v>
      </c>
      <c r="G308" s="124">
        <v>43</v>
      </c>
      <c r="H308" s="728"/>
      <c r="I308" s="490">
        <v>21.097799999999999</v>
      </c>
      <c r="J308" s="508">
        <v>18.669799999999999</v>
      </c>
      <c r="K308" s="508">
        <v>18.669799999999999</v>
      </c>
      <c r="L308" s="508"/>
      <c r="M308" s="519">
        <f t="shared" si="48"/>
        <v>7.4679199999999994</v>
      </c>
      <c r="N308" s="519">
        <f t="shared" si="49"/>
        <v>7.4679199999999994</v>
      </c>
      <c r="O308" s="330">
        <f t="shared" si="49"/>
        <v>0</v>
      </c>
      <c r="P308" s="105"/>
    </row>
    <row r="309" spans="1:16" ht="16.899999999999999" customHeight="1" x14ac:dyDescent="0.25">
      <c r="A309" s="60">
        <v>11</v>
      </c>
      <c r="B309" s="680"/>
      <c r="C309" s="92">
        <v>52</v>
      </c>
      <c r="D309" s="92">
        <v>5</v>
      </c>
      <c r="E309" s="92" t="s">
        <v>47</v>
      </c>
      <c r="F309" s="124">
        <v>9</v>
      </c>
      <c r="G309" s="124">
        <v>45</v>
      </c>
      <c r="H309" s="729"/>
      <c r="I309" s="490">
        <v>4.1283000000000003</v>
      </c>
      <c r="J309" s="508">
        <v>4.1283000000000003</v>
      </c>
      <c r="K309" s="508">
        <v>4.1283000000000003</v>
      </c>
      <c r="L309" s="508"/>
      <c r="M309" s="519">
        <f t="shared" si="48"/>
        <v>1.6513200000000001</v>
      </c>
      <c r="N309" s="519">
        <f t="shared" si="49"/>
        <v>1.6513200000000001</v>
      </c>
      <c r="O309" s="330">
        <f t="shared" si="49"/>
        <v>0</v>
      </c>
      <c r="P309" s="105"/>
    </row>
    <row r="310" spans="1:16" ht="16.899999999999999" customHeight="1" x14ac:dyDescent="0.25">
      <c r="A310" s="60">
        <v>12</v>
      </c>
      <c r="B310" s="680"/>
      <c r="C310" s="92" t="s">
        <v>112</v>
      </c>
      <c r="D310" s="92" t="s">
        <v>9</v>
      </c>
      <c r="E310" s="92" t="s">
        <v>11</v>
      </c>
      <c r="F310" s="124">
        <v>2</v>
      </c>
      <c r="G310" s="124">
        <v>5</v>
      </c>
      <c r="H310" s="727" t="s">
        <v>209</v>
      </c>
      <c r="I310" s="490">
        <v>11.8019</v>
      </c>
      <c r="J310" s="490">
        <v>10.869299999999999</v>
      </c>
      <c r="K310" s="483">
        <v>10.869299999999999</v>
      </c>
      <c r="L310" s="483"/>
      <c r="M310" s="519">
        <f t="shared" si="48"/>
        <v>4.3477199999999998</v>
      </c>
      <c r="N310" s="519">
        <f t="shared" si="49"/>
        <v>4.3477199999999998</v>
      </c>
      <c r="O310" s="330">
        <f t="shared" si="49"/>
        <v>0</v>
      </c>
      <c r="P310" s="105"/>
    </row>
    <row r="311" spans="1:16" ht="16.899999999999999" customHeight="1" x14ac:dyDescent="0.25">
      <c r="A311" s="60">
        <v>13</v>
      </c>
      <c r="B311" s="680"/>
      <c r="C311" s="92" t="s">
        <v>112</v>
      </c>
      <c r="D311" s="92" t="s">
        <v>11</v>
      </c>
      <c r="E311" s="92" t="s">
        <v>13</v>
      </c>
      <c r="F311" s="124">
        <v>2</v>
      </c>
      <c r="G311" s="124">
        <v>6</v>
      </c>
      <c r="H311" s="728"/>
      <c r="I311" s="490">
        <v>6.4147999999999996</v>
      </c>
      <c r="J311" s="490">
        <v>5.1987999999999994</v>
      </c>
      <c r="K311" s="483">
        <v>5.1987999999999994</v>
      </c>
      <c r="L311" s="483"/>
      <c r="M311" s="519">
        <f t="shared" si="48"/>
        <v>2.07952</v>
      </c>
      <c r="N311" s="519">
        <f t="shared" si="49"/>
        <v>2.07952</v>
      </c>
      <c r="O311" s="330">
        <f t="shared" si="49"/>
        <v>0</v>
      </c>
      <c r="P311" s="105"/>
    </row>
    <row r="312" spans="1:16" ht="16.899999999999999" customHeight="1" x14ac:dyDescent="0.25">
      <c r="A312" s="60">
        <v>14</v>
      </c>
      <c r="B312" s="680"/>
      <c r="C312" s="92" t="s">
        <v>112</v>
      </c>
      <c r="D312" s="92" t="s">
        <v>11</v>
      </c>
      <c r="E312" s="92" t="s">
        <v>21</v>
      </c>
      <c r="F312" s="124">
        <v>2</v>
      </c>
      <c r="G312" s="124">
        <v>7</v>
      </c>
      <c r="H312" s="728"/>
      <c r="I312" s="490">
        <v>5.3281999999999998</v>
      </c>
      <c r="J312" s="508">
        <v>5.3281999999999998</v>
      </c>
      <c r="K312" s="508">
        <v>5.3281999999999998</v>
      </c>
      <c r="L312" s="508"/>
      <c r="M312" s="519">
        <f t="shared" si="48"/>
        <v>2.1312799999999998</v>
      </c>
      <c r="N312" s="519">
        <f t="shared" si="49"/>
        <v>2.1312799999999998</v>
      </c>
      <c r="O312" s="330">
        <f t="shared" si="49"/>
        <v>0</v>
      </c>
      <c r="P312" s="105"/>
    </row>
    <row r="313" spans="1:16" ht="16.899999999999999" customHeight="1" x14ac:dyDescent="0.25">
      <c r="A313" s="60">
        <v>15</v>
      </c>
      <c r="B313" s="680"/>
      <c r="C313" s="92" t="s">
        <v>112</v>
      </c>
      <c r="D313" s="92" t="s">
        <v>13</v>
      </c>
      <c r="E313" s="92" t="s">
        <v>9</v>
      </c>
      <c r="F313" s="124">
        <v>2</v>
      </c>
      <c r="G313" s="124">
        <v>8</v>
      </c>
      <c r="H313" s="728"/>
      <c r="I313" s="490">
        <v>3.3452000000000002</v>
      </c>
      <c r="J313" s="508">
        <v>3.3452000000000002</v>
      </c>
      <c r="K313" s="508">
        <v>3.3452000000000002</v>
      </c>
      <c r="L313" s="508"/>
      <c r="M313" s="519">
        <f t="shared" si="48"/>
        <v>1.3380800000000002</v>
      </c>
      <c r="N313" s="519">
        <f t="shared" si="49"/>
        <v>1.3380800000000002</v>
      </c>
      <c r="O313" s="330">
        <f t="shared" si="49"/>
        <v>0</v>
      </c>
      <c r="P313" s="105"/>
    </row>
    <row r="314" spans="1:16" ht="16.899999999999999" customHeight="1" x14ac:dyDescent="0.25">
      <c r="A314" s="60">
        <v>16</v>
      </c>
      <c r="B314" s="680"/>
      <c r="C314" s="92" t="s">
        <v>112</v>
      </c>
      <c r="D314" s="92" t="s">
        <v>21</v>
      </c>
      <c r="E314" s="92" t="s">
        <v>9</v>
      </c>
      <c r="F314" s="124">
        <v>2</v>
      </c>
      <c r="G314" s="124">
        <v>9</v>
      </c>
      <c r="H314" s="728"/>
      <c r="I314" s="490">
        <v>0.19600000000000001</v>
      </c>
      <c r="J314" s="508">
        <v>0.19600000000000001</v>
      </c>
      <c r="K314" s="508">
        <v>0.19600000000000001</v>
      </c>
      <c r="L314" s="508"/>
      <c r="M314" s="519">
        <f t="shared" si="48"/>
        <v>7.8400000000000011E-2</v>
      </c>
      <c r="N314" s="519">
        <f t="shared" si="49"/>
        <v>7.8400000000000011E-2</v>
      </c>
      <c r="O314" s="330">
        <f t="shared" si="49"/>
        <v>0</v>
      </c>
      <c r="P314" s="105"/>
    </row>
    <row r="315" spans="1:16" ht="16.899999999999999" customHeight="1" x14ac:dyDescent="0.25">
      <c r="A315" s="60">
        <v>17</v>
      </c>
      <c r="B315" s="680"/>
      <c r="C315" s="92" t="s">
        <v>112</v>
      </c>
      <c r="D315" s="92" t="s">
        <v>21</v>
      </c>
      <c r="E315" s="92" t="s">
        <v>11</v>
      </c>
      <c r="F315" s="124">
        <v>2</v>
      </c>
      <c r="G315" s="124">
        <v>10</v>
      </c>
      <c r="H315" s="728"/>
      <c r="I315" s="490">
        <v>4.1173000000000002</v>
      </c>
      <c r="J315" s="508">
        <v>4.1173000000000002</v>
      </c>
      <c r="K315" s="508">
        <v>4.1173000000000002</v>
      </c>
      <c r="L315" s="508"/>
      <c r="M315" s="519">
        <f t="shared" si="48"/>
        <v>1.6469200000000002</v>
      </c>
      <c r="N315" s="519">
        <f t="shared" si="49"/>
        <v>1.6469200000000002</v>
      </c>
      <c r="O315" s="330">
        <f t="shared" si="49"/>
        <v>0</v>
      </c>
      <c r="P315" s="105"/>
    </row>
    <row r="316" spans="1:16" ht="16.899999999999999" customHeight="1" x14ac:dyDescent="0.25">
      <c r="A316" s="60">
        <v>18</v>
      </c>
      <c r="B316" s="680"/>
      <c r="C316" s="92" t="s">
        <v>112</v>
      </c>
      <c r="D316" s="92" t="s">
        <v>9</v>
      </c>
      <c r="E316" s="92" t="s">
        <v>13</v>
      </c>
      <c r="F316" s="124">
        <v>3</v>
      </c>
      <c r="G316" s="124">
        <v>4</v>
      </c>
      <c r="H316" s="728"/>
      <c r="I316" s="490">
        <v>2.3488000000000002</v>
      </c>
      <c r="J316" s="508">
        <v>2.3488000000000002</v>
      </c>
      <c r="K316" s="508">
        <v>2.3488000000000002</v>
      </c>
      <c r="L316" s="508"/>
      <c r="M316" s="519">
        <f t="shared" si="48"/>
        <v>0.93952000000000013</v>
      </c>
      <c r="N316" s="519">
        <f t="shared" si="49"/>
        <v>0.93952000000000013</v>
      </c>
      <c r="O316" s="330">
        <f t="shared" si="49"/>
        <v>0</v>
      </c>
      <c r="P316" s="105"/>
    </row>
    <row r="317" spans="1:16" ht="16.899999999999999" customHeight="1" x14ac:dyDescent="0.25">
      <c r="A317" s="60">
        <v>19</v>
      </c>
      <c r="B317" s="680"/>
      <c r="C317" s="92" t="s">
        <v>112</v>
      </c>
      <c r="D317" s="92" t="s">
        <v>21</v>
      </c>
      <c r="E317" s="92">
        <v>3</v>
      </c>
      <c r="F317" s="124">
        <v>3</v>
      </c>
      <c r="G317" s="124">
        <v>5</v>
      </c>
      <c r="H317" s="728"/>
      <c r="I317" s="490">
        <v>2.6160999999999999</v>
      </c>
      <c r="J317" s="508">
        <v>2.6160999999999999</v>
      </c>
      <c r="K317" s="508">
        <v>2.6160999999999999</v>
      </c>
      <c r="L317" s="508"/>
      <c r="M317" s="519">
        <f t="shared" si="48"/>
        <v>1.04644</v>
      </c>
      <c r="N317" s="519">
        <f t="shared" si="49"/>
        <v>1.04644</v>
      </c>
      <c r="O317" s="330">
        <f t="shared" si="49"/>
        <v>0</v>
      </c>
      <c r="P317" s="105"/>
    </row>
    <row r="318" spans="1:16" ht="16.899999999999999" customHeight="1" x14ac:dyDescent="0.25">
      <c r="A318" s="60">
        <v>20</v>
      </c>
      <c r="B318" s="680"/>
      <c r="C318" s="92" t="s">
        <v>112</v>
      </c>
      <c r="D318" s="92" t="s">
        <v>12</v>
      </c>
      <c r="E318" s="92" t="s">
        <v>9</v>
      </c>
      <c r="F318" s="124">
        <v>3</v>
      </c>
      <c r="G318" s="124">
        <v>6</v>
      </c>
      <c r="H318" s="728"/>
      <c r="I318" s="490">
        <v>1.4470000000000001</v>
      </c>
      <c r="J318" s="508">
        <v>1.4470000000000001</v>
      </c>
      <c r="K318" s="508">
        <v>1.4470000000000001</v>
      </c>
      <c r="L318" s="508"/>
      <c r="M318" s="519">
        <f t="shared" si="48"/>
        <v>0.57880000000000009</v>
      </c>
      <c r="N318" s="519">
        <f t="shared" si="49"/>
        <v>0.57880000000000009</v>
      </c>
      <c r="O318" s="330">
        <f t="shared" si="49"/>
        <v>0</v>
      </c>
      <c r="P318" s="105"/>
    </row>
    <row r="319" spans="1:16" ht="16.899999999999999" customHeight="1" x14ac:dyDescent="0.25">
      <c r="A319" s="60">
        <v>21</v>
      </c>
      <c r="B319" s="680"/>
      <c r="C319" s="92" t="s">
        <v>113</v>
      </c>
      <c r="D319" s="92" t="s">
        <v>13</v>
      </c>
      <c r="E319" s="92" t="s">
        <v>9</v>
      </c>
      <c r="F319" s="124">
        <v>5</v>
      </c>
      <c r="G319" s="124">
        <v>114</v>
      </c>
      <c r="H319" s="728"/>
      <c r="I319" s="490">
        <v>9.1561000000000003</v>
      </c>
      <c r="J319" s="508">
        <v>9.1561000000000003</v>
      </c>
      <c r="K319" s="508">
        <v>9.1561000000000003</v>
      </c>
      <c r="L319" s="508"/>
      <c r="M319" s="519">
        <f t="shared" si="48"/>
        <v>3.6624400000000001</v>
      </c>
      <c r="N319" s="519">
        <f t="shared" si="49"/>
        <v>3.6624400000000001</v>
      </c>
      <c r="O319" s="330">
        <f t="shared" si="49"/>
        <v>0</v>
      </c>
      <c r="P319" s="105"/>
    </row>
    <row r="320" spans="1:16" ht="16.899999999999999" customHeight="1" x14ac:dyDescent="0.25">
      <c r="A320" s="60">
        <v>22</v>
      </c>
      <c r="B320" s="680"/>
      <c r="C320" s="92" t="s">
        <v>113</v>
      </c>
      <c r="D320" s="92" t="s">
        <v>13</v>
      </c>
      <c r="E320" s="92" t="s">
        <v>11</v>
      </c>
      <c r="F320" s="124">
        <v>5</v>
      </c>
      <c r="G320" s="124">
        <v>115</v>
      </c>
      <c r="H320" s="728"/>
      <c r="I320" s="490">
        <v>7.8044000000000002</v>
      </c>
      <c r="J320" s="508">
        <v>7.8044000000000002</v>
      </c>
      <c r="K320" s="508">
        <v>7.8044000000000002</v>
      </c>
      <c r="L320" s="508"/>
      <c r="M320" s="519">
        <f t="shared" si="48"/>
        <v>3.1217600000000001</v>
      </c>
      <c r="N320" s="519">
        <f t="shared" si="49"/>
        <v>3.1217600000000001</v>
      </c>
      <c r="O320" s="330">
        <f t="shared" si="49"/>
        <v>0</v>
      </c>
      <c r="P320" s="105"/>
    </row>
    <row r="321" spans="1:16" ht="16.899999999999999" customHeight="1" x14ac:dyDescent="0.25">
      <c r="A321" s="60">
        <v>23</v>
      </c>
      <c r="B321" s="680"/>
      <c r="C321" s="92" t="s">
        <v>113</v>
      </c>
      <c r="D321" s="92" t="s">
        <v>9</v>
      </c>
      <c r="E321" s="92" t="s">
        <v>9</v>
      </c>
      <c r="F321" s="124">
        <v>5</v>
      </c>
      <c r="G321" s="124">
        <v>116</v>
      </c>
      <c r="H321" s="728"/>
      <c r="I321" s="490">
        <v>56.397199999999998</v>
      </c>
      <c r="J321" s="508">
        <v>56.397199999999998</v>
      </c>
      <c r="K321" s="508">
        <v>56.397199999999998</v>
      </c>
      <c r="L321" s="508"/>
      <c r="M321" s="519">
        <f t="shared" si="48"/>
        <v>22.558880000000002</v>
      </c>
      <c r="N321" s="519">
        <f t="shared" si="49"/>
        <v>22.558880000000002</v>
      </c>
      <c r="O321" s="330">
        <f t="shared" si="49"/>
        <v>0</v>
      </c>
      <c r="P321" s="105"/>
    </row>
    <row r="322" spans="1:16" ht="16.899999999999999" customHeight="1" x14ac:dyDescent="0.25">
      <c r="A322" s="60">
        <v>24</v>
      </c>
      <c r="B322" s="680"/>
      <c r="C322" s="92" t="s">
        <v>113</v>
      </c>
      <c r="D322" s="92" t="s">
        <v>21</v>
      </c>
      <c r="E322" s="92" t="s">
        <v>13</v>
      </c>
      <c r="F322" s="124">
        <v>5</v>
      </c>
      <c r="G322" s="124">
        <v>117</v>
      </c>
      <c r="H322" s="728"/>
      <c r="I322" s="490">
        <v>4.0157999999999996</v>
      </c>
      <c r="J322" s="508">
        <v>4.0157999999999996</v>
      </c>
      <c r="K322" s="508">
        <v>4.0157999999999996</v>
      </c>
      <c r="L322" s="508"/>
      <c r="M322" s="519">
        <f t="shared" si="48"/>
        <v>1.60632</v>
      </c>
      <c r="N322" s="519">
        <f t="shared" si="49"/>
        <v>1.60632</v>
      </c>
      <c r="O322" s="330">
        <f t="shared" si="49"/>
        <v>0</v>
      </c>
      <c r="P322" s="105"/>
    </row>
    <row r="323" spans="1:16" ht="16.899999999999999" customHeight="1" x14ac:dyDescent="0.25">
      <c r="A323" s="60">
        <v>25</v>
      </c>
      <c r="B323" s="680"/>
      <c r="C323" s="92" t="s">
        <v>113</v>
      </c>
      <c r="D323" s="92" t="s">
        <v>21</v>
      </c>
      <c r="E323" s="92" t="s">
        <v>21</v>
      </c>
      <c r="F323" s="124">
        <v>5</v>
      </c>
      <c r="G323" s="124">
        <v>118</v>
      </c>
      <c r="H323" s="728"/>
      <c r="I323" s="490">
        <v>0.86529999999999996</v>
      </c>
      <c r="J323" s="508">
        <v>0.86529999999999996</v>
      </c>
      <c r="K323" s="508">
        <v>0.86529999999999996</v>
      </c>
      <c r="L323" s="508"/>
      <c r="M323" s="519">
        <f t="shared" si="48"/>
        <v>0.34611999999999998</v>
      </c>
      <c r="N323" s="519">
        <f t="shared" si="49"/>
        <v>0.34611999999999998</v>
      </c>
      <c r="O323" s="330">
        <f t="shared" si="49"/>
        <v>0</v>
      </c>
      <c r="P323" s="105"/>
    </row>
    <row r="324" spans="1:16" ht="16.899999999999999" customHeight="1" x14ac:dyDescent="0.25">
      <c r="A324" s="60">
        <v>26</v>
      </c>
      <c r="B324" s="680"/>
      <c r="C324" s="92" t="s">
        <v>113</v>
      </c>
      <c r="D324" s="92" t="s">
        <v>21</v>
      </c>
      <c r="E324" s="92" t="s">
        <v>9</v>
      </c>
      <c r="F324" s="124">
        <v>5</v>
      </c>
      <c r="G324" s="124">
        <v>134</v>
      </c>
      <c r="H324" s="728"/>
      <c r="I324" s="490">
        <v>39.687100000000001</v>
      </c>
      <c r="J324" s="508">
        <v>39.687100000000001</v>
      </c>
      <c r="K324" s="508">
        <v>39.687100000000001</v>
      </c>
      <c r="L324" s="508"/>
      <c r="M324" s="519">
        <f t="shared" si="48"/>
        <v>15.874840000000001</v>
      </c>
      <c r="N324" s="519">
        <f t="shared" si="49"/>
        <v>15.874840000000001</v>
      </c>
      <c r="O324" s="330">
        <f t="shared" si="49"/>
        <v>0</v>
      </c>
      <c r="P324" s="105"/>
    </row>
    <row r="325" spans="1:16" ht="16.899999999999999" customHeight="1" x14ac:dyDescent="0.25">
      <c r="A325" s="60">
        <v>27</v>
      </c>
      <c r="B325" s="680"/>
      <c r="C325" s="92" t="s">
        <v>113</v>
      </c>
      <c r="D325" s="92" t="s">
        <v>21</v>
      </c>
      <c r="E325" s="92" t="s">
        <v>10</v>
      </c>
      <c r="F325" s="124">
        <v>5</v>
      </c>
      <c r="G325" s="124">
        <v>126</v>
      </c>
      <c r="H325" s="728"/>
      <c r="I325" s="490">
        <v>6.7500999999999998</v>
      </c>
      <c r="J325" s="508">
        <v>6.7500999999999998</v>
      </c>
      <c r="K325" s="508">
        <v>6.7500999999999998</v>
      </c>
      <c r="L325" s="508"/>
      <c r="M325" s="519">
        <f t="shared" si="48"/>
        <v>2.70004</v>
      </c>
      <c r="N325" s="519">
        <f t="shared" si="49"/>
        <v>2.70004</v>
      </c>
      <c r="O325" s="330">
        <f t="shared" si="49"/>
        <v>0</v>
      </c>
      <c r="P325" s="105"/>
    </row>
    <row r="326" spans="1:16" ht="16.899999999999999" customHeight="1" x14ac:dyDescent="0.25">
      <c r="A326" s="60">
        <v>28</v>
      </c>
      <c r="B326" s="680"/>
      <c r="C326" s="92" t="s">
        <v>113</v>
      </c>
      <c r="D326" s="8" t="s">
        <v>21</v>
      </c>
      <c r="E326" s="8" t="s">
        <v>11</v>
      </c>
      <c r="F326" s="124">
        <v>6</v>
      </c>
      <c r="G326" s="124">
        <v>107</v>
      </c>
      <c r="H326" s="728"/>
      <c r="I326" s="490">
        <v>17.586500000000001</v>
      </c>
      <c r="J326" s="508">
        <v>17.586500000000001</v>
      </c>
      <c r="K326" s="508">
        <v>17.586500000000001</v>
      </c>
      <c r="L326" s="508"/>
      <c r="M326" s="519">
        <f t="shared" si="48"/>
        <v>7.0346000000000011</v>
      </c>
      <c r="N326" s="519">
        <f t="shared" si="49"/>
        <v>7.0346000000000011</v>
      </c>
      <c r="O326" s="330">
        <f t="shared" si="49"/>
        <v>0</v>
      </c>
      <c r="P326" s="105"/>
    </row>
    <row r="327" spans="1:16" ht="16.899999999999999" customHeight="1" x14ac:dyDescent="0.25">
      <c r="A327" s="60">
        <v>29</v>
      </c>
      <c r="B327" s="680"/>
      <c r="C327" s="92" t="s">
        <v>113</v>
      </c>
      <c r="D327" s="92" t="s">
        <v>21</v>
      </c>
      <c r="E327" s="92" t="s">
        <v>12</v>
      </c>
      <c r="F327" s="124">
        <v>5</v>
      </c>
      <c r="G327" s="124">
        <v>120</v>
      </c>
      <c r="H327" s="729"/>
      <c r="I327" s="490">
        <v>1.036</v>
      </c>
      <c r="J327" s="521">
        <v>1.036</v>
      </c>
      <c r="K327" s="521">
        <v>1.036</v>
      </c>
      <c r="L327" s="521"/>
      <c r="M327" s="519">
        <f t="shared" si="48"/>
        <v>0.41440000000000005</v>
      </c>
      <c r="N327" s="519">
        <f t="shared" si="49"/>
        <v>0.41440000000000005</v>
      </c>
      <c r="O327" s="330">
        <f t="shared" si="49"/>
        <v>0</v>
      </c>
      <c r="P327" s="128"/>
    </row>
    <row r="328" spans="1:16" ht="16.899999999999999" customHeight="1" x14ac:dyDescent="0.25">
      <c r="A328" s="60">
        <v>30</v>
      </c>
      <c r="B328" s="680"/>
      <c r="C328" s="8" t="s">
        <v>113</v>
      </c>
      <c r="D328" s="8" t="s">
        <v>21</v>
      </c>
      <c r="E328" s="8" t="s">
        <v>55</v>
      </c>
      <c r="F328" s="124">
        <v>5</v>
      </c>
      <c r="G328" s="124">
        <v>139</v>
      </c>
      <c r="H328" s="733" t="s">
        <v>211</v>
      </c>
      <c r="I328" s="490">
        <v>1.3746</v>
      </c>
      <c r="J328" s="508">
        <v>1.3746</v>
      </c>
      <c r="K328" s="508">
        <v>1.3746</v>
      </c>
      <c r="L328" s="508"/>
      <c r="M328" s="519">
        <f t="shared" si="48"/>
        <v>0.54984</v>
      </c>
      <c r="N328" s="519">
        <f t="shared" si="49"/>
        <v>0.54984</v>
      </c>
      <c r="O328" s="330">
        <f t="shared" si="49"/>
        <v>0</v>
      </c>
      <c r="P328" s="105"/>
    </row>
    <row r="329" spans="1:16" ht="16.899999999999999" customHeight="1" x14ac:dyDescent="0.25">
      <c r="A329" s="60">
        <v>31</v>
      </c>
      <c r="B329" s="680"/>
      <c r="C329" s="8" t="s">
        <v>113</v>
      </c>
      <c r="D329" s="8" t="s">
        <v>21</v>
      </c>
      <c r="E329" s="8" t="s">
        <v>13</v>
      </c>
      <c r="F329" s="124">
        <v>5</v>
      </c>
      <c r="G329" s="124">
        <v>136</v>
      </c>
      <c r="H329" s="734"/>
      <c r="I329" s="490">
        <v>0.41689999999999999</v>
      </c>
      <c r="J329" s="508">
        <v>0.41689999999999999</v>
      </c>
      <c r="K329" s="508">
        <v>0.41689999999999999</v>
      </c>
      <c r="L329" s="508"/>
      <c r="M329" s="519">
        <f t="shared" si="48"/>
        <v>0.16676000000000002</v>
      </c>
      <c r="N329" s="519">
        <f t="shared" si="49"/>
        <v>0.16676000000000002</v>
      </c>
      <c r="O329" s="330">
        <f t="shared" si="49"/>
        <v>0</v>
      </c>
      <c r="P329" s="105"/>
    </row>
    <row r="330" spans="1:16" ht="16.899999999999999" customHeight="1" x14ac:dyDescent="0.25">
      <c r="A330" s="60">
        <v>32</v>
      </c>
      <c r="B330" s="680"/>
      <c r="C330" s="8" t="s">
        <v>113</v>
      </c>
      <c r="D330" s="8" t="s">
        <v>21</v>
      </c>
      <c r="E330" s="8" t="s">
        <v>21</v>
      </c>
      <c r="F330" s="124">
        <v>5</v>
      </c>
      <c r="G330" s="124">
        <v>137</v>
      </c>
      <c r="H330" s="734"/>
      <c r="I330" s="490">
        <v>4.7483000000000004</v>
      </c>
      <c r="J330" s="508">
        <v>4.7483000000000004</v>
      </c>
      <c r="K330" s="508">
        <v>4.7483000000000004</v>
      </c>
      <c r="L330" s="508"/>
      <c r="M330" s="519">
        <f t="shared" si="48"/>
        <v>1.8993200000000003</v>
      </c>
      <c r="N330" s="519">
        <f t="shared" si="49"/>
        <v>1.8993200000000003</v>
      </c>
      <c r="O330" s="330">
        <f t="shared" si="49"/>
        <v>0</v>
      </c>
      <c r="P330" s="105"/>
    </row>
    <row r="331" spans="1:16" ht="16.899999999999999" customHeight="1" x14ac:dyDescent="0.25">
      <c r="A331" s="60">
        <v>33</v>
      </c>
      <c r="B331" s="680"/>
      <c r="C331" s="8" t="s">
        <v>113</v>
      </c>
      <c r="D331" s="8" t="s">
        <v>21</v>
      </c>
      <c r="E331" s="8" t="s">
        <v>9</v>
      </c>
      <c r="F331" s="124">
        <v>5</v>
      </c>
      <c r="G331" s="124">
        <v>134</v>
      </c>
      <c r="H331" s="734"/>
      <c r="I331" s="490">
        <v>3.0815000000000001</v>
      </c>
      <c r="J331" s="508">
        <v>3.0815000000000001</v>
      </c>
      <c r="K331" s="508">
        <v>3.0815000000000001</v>
      </c>
      <c r="L331" s="508"/>
      <c r="M331" s="519">
        <f t="shared" si="48"/>
        <v>1.2326000000000001</v>
      </c>
      <c r="N331" s="519">
        <f t="shared" si="49"/>
        <v>1.2326000000000001</v>
      </c>
      <c r="O331" s="330">
        <f t="shared" si="49"/>
        <v>0</v>
      </c>
      <c r="P331" s="105"/>
    </row>
    <row r="332" spans="1:16" ht="16.899999999999999" customHeight="1" x14ac:dyDescent="0.25">
      <c r="A332" s="60">
        <v>34</v>
      </c>
      <c r="B332" s="680"/>
      <c r="C332" s="8" t="s">
        <v>113</v>
      </c>
      <c r="D332" s="8" t="s">
        <v>21</v>
      </c>
      <c r="E332" s="8" t="s">
        <v>11</v>
      </c>
      <c r="F332" s="124">
        <v>5</v>
      </c>
      <c r="G332" s="124">
        <v>135</v>
      </c>
      <c r="H332" s="734"/>
      <c r="I332" s="490">
        <v>3.71</v>
      </c>
      <c r="J332" s="508">
        <v>3.71</v>
      </c>
      <c r="K332" s="508">
        <v>3.71</v>
      </c>
      <c r="L332" s="508"/>
      <c r="M332" s="519">
        <f t="shared" si="48"/>
        <v>1.484</v>
      </c>
      <c r="N332" s="519">
        <f t="shared" si="49"/>
        <v>1.484</v>
      </c>
      <c r="O332" s="330">
        <f t="shared" si="49"/>
        <v>0</v>
      </c>
      <c r="P332" s="105"/>
    </row>
    <row r="333" spans="1:16" ht="16.899999999999999" customHeight="1" x14ac:dyDescent="0.25">
      <c r="A333" s="60">
        <v>35</v>
      </c>
      <c r="B333" s="680"/>
      <c r="C333" s="8" t="s">
        <v>113</v>
      </c>
      <c r="D333" s="8" t="s">
        <v>21</v>
      </c>
      <c r="E333" s="8" t="s">
        <v>12</v>
      </c>
      <c r="F333" s="124">
        <v>5</v>
      </c>
      <c r="G333" s="124">
        <v>138</v>
      </c>
      <c r="H333" s="734"/>
      <c r="I333" s="490">
        <v>6.2519</v>
      </c>
      <c r="J333" s="508">
        <v>6.2519</v>
      </c>
      <c r="K333" s="508">
        <v>6.2519</v>
      </c>
      <c r="L333" s="508"/>
      <c r="M333" s="519">
        <f t="shared" si="48"/>
        <v>2.5007600000000001</v>
      </c>
      <c r="N333" s="519">
        <f t="shared" si="49"/>
        <v>2.5007600000000001</v>
      </c>
      <c r="O333" s="330">
        <f t="shared" si="49"/>
        <v>0</v>
      </c>
      <c r="P333" s="105"/>
    </row>
    <row r="334" spans="1:16" ht="16.899999999999999" customHeight="1" x14ac:dyDescent="0.25">
      <c r="A334" s="60">
        <v>36</v>
      </c>
      <c r="B334" s="680"/>
      <c r="C334" s="8" t="s">
        <v>113</v>
      </c>
      <c r="D334" s="8" t="s">
        <v>21</v>
      </c>
      <c r="E334" s="8" t="s">
        <v>10</v>
      </c>
      <c r="F334" s="124">
        <v>5</v>
      </c>
      <c r="G334" s="124">
        <v>140</v>
      </c>
      <c r="H334" s="735"/>
      <c r="I334" s="490">
        <v>1.1569</v>
      </c>
      <c r="J334" s="508">
        <v>1.1569</v>
      </c>
      <c r="K334" s="508">
        <v>1.1569</v>
      </c>
      <c r="L334" s="508"/>
      <c r="M334" s="519">
        <f t="shared" si="48"/>
        <v>0.46276000000000006</v>
      </c>
      <c r="N334" s="519">
        <f t="shared" si="49"/>
        <v>0.46276000000000006</v>
      </c>
      <c r="O334" s="330">
        <f t="shared" si="49"/>
        <v>0</v>
      </c>
      <c r="P334" s="105"/>
    </row>
    <row r="335" spans="1:16" ht="16.899999999999999" customHeight="1" x14ac:dyDescent="0.25">
      <c r="A335" s="60">
        <v>37</v>
      </c>
      <c r="B335" s="680"/>
      <c r="C335" s="92" t="s">
        <v>113</v>
      </c>
      <c r="D335" s="92" t="s">
        <v>13</v>
      </c>
      <c r="E335" s="92" t="s">
        <v>13</v>
      </c>
      <c r="F335" s="124">
        <v>5</v>
      </c>
      <c r="G335" s="124">
        <v>121</v>
      </c>
      <c r="H335" s="679" t="s">
        <v>209</v>
      </c>
      <c r="I335" s="490">
        <v>8.74</v>
      </c>
      <c r="J335" s="508">
        <v>8.74</v>
      </c>
      <c r="K335" s="508">
        <v>8.74</v>
      </c>
      <c r="L335" s="508"/>
      <c r="M335" s="519">
        <f t="shared" si="48"/>
        <v>3.4960000000000004</v>
      </c>
      <c r="N335" s="519">
        <f t="shared" si="49"/>
        <v>3.4960000000000004</v>
      </c>
      <c r="O335" s="330">
        <f t="shared" si="49"/>
        <v>0</v>
      </c>
      <c r="P335" s="105"/>
    </row>
    <row r="336" spans="1:16" ht="16.899999999999999" customHeight="1" x14ac:dyDescent="0.25">
      <c r="A336" s="60">
        <v>38</v>
      </c>
      <c r="B336" s="680"/>
      <c r="C336" s="92" t="s">
        <v>113</v>
      </c>
      <c r="D336" s="92" t="s">
        <v>9</v>
      </c>
      <c r="E336" s="92" t="s">
        <v>11</v>
      </c>
      <c r="F336" s="124">
        <v>5</v>
      </c>
      <c r="G336" s="124">
        <v>130</v>
      </c>
      <c r="H336" s="680"/>
      <c r="I336" s="490">
        <v>2.1585999999999999</v>
      </c>
      <c r="J336" s="508">
        <v>2.1585999999999999</v>
      </c>
      <c r="K336" s="508">
        <v>2.1585999999999999</v>
      </c>
      <c r="L336" s="508"/>
      <c r="M336" s="519">
        <f t="shared" si="48"/>
        <v>0.86343999999999999</v>
      </c>
      <c r="N336" s="519">
        <f t="shared" si="49"/>
        <v>0.86343999999999999</v>
      </c>
      <c r="O336" s="330">
        <f t="shared" si="49"/>
        <v>0</v>
      </c>
      <c r="P336" s="105"/>
    </row>
    <row r="337" spans="1:16" ht="16.899999999999999" customHeight="1" x14ac:dyDescent="0.25">
      <c r="A337" s="60">
        <v>39</v>
      </c>
      <c r="B337" s="680"/>
      <c r="C337" s="92" t="s">
        <v>113</v>
      </c>
      <c r="D337" s="92" t="s">
        <v>9</v>
      </c>
      <c r="E337" s="92" t="s">
        <v>13</v>
      </c>
      <c r="F337" s="124">
        <v>5</v>
      </c>
      <c r="G337" s="124">
        <v>122</v>
      </c>
      <c r="H337" s="680"/>
      <c r="I337" s="490">
        <v>20.0184</v>
      </c>
      <c r="J337" s="508">
        <v>20.0184</v>
      </c>
      <c r="K337" s="508">
        <v>20.0184</v>
      </c>
      <c r="L337" s="508"/>
      <c r="M337" s="519">
        <f t="shared" si="48"/>
        <v>8.0073600000000003</v>
      </c>
      <c r="N337" s="519">
        <f t="shared" si="49"/>
        <v>8.0073600000000003</v>
      </c>
      <c r="O337" s="330">
        <f t="shared" si="49"/>
        <v>0</v>
      </c>
      <c r="P337" s="105"/>
    </row>
    <row r="338" spans="1:16" ht="16.899999999999999" customHeight="1" x14ac:dyDescent="0.25">
      <c r="A338" s="60">
        <v>40</v>
      </c>
      <c r="B338" s="680"/>
      <c r="C338" s="92" t="s">
        <v>113</v>
      </c>
      <c r="D338" s="92" t="s">
        <v>13</v>
      </c>
      <c r="E338" s="92" t="s">
        <v>21</v>
      </c>
      <c r="F338" s="124">
        <v>5</v>
      </c>
      <c r="G338" s="124">
        <v>124</v>
      </c>
      <c r="H338" s="680"/>
      <c r="I338" s="490">
        <v>6.1561000000000003</v>
      </c>
      <c r="J338" s="508">
        <v>6.1561000000000003</v>
      </c>
      <c r="K338" s="508">
        <v>6.1561000000000003</v>
      </c>
      <c r="L338" s="508"/>
      <c r="M338" s="519">
        <f t="shared" si="48"/>
        <v>2.4624400000000004</v>
      </c>
      <c r="N338" s="519">
        <f t="shared" si="49"/>
        <v>2.4624400000000004</v>
      </c>
      <c r="O338" s="330">
        <f t="shared" si="49"/>
        <v>0</v>
      </c>
      <c r="P338" s="105"/>
    </row>
    <row r="339" spans="1:16" ht="16.899999999999999" customHeight="1" x14ac:dyDescent="0.25">
      <c r="A339" s="60">
        <v>41</v>
      </c>
      <c r="B339" s="680"/>
      <c r="C339" s="92" t="s">
        <v>113</v>
      </c>
      <c r="D339" s="92" t="s">
        <v>9</v>
      </c>
      <c r="E339" s="92" t="s">
        <v>21</v>
      </c>
      <c r="F339" s="124">
        <v>5</v>
      </c>
      <c r="G339" s="124">
        <v>127</v>
      </c>
      <c r="H339" s="680"/>
      <c r="I339" s="490">
        <v>3.8895</v>
      </c>
      <c r="J339" s="508">
        <v>3.8895</v>
      </c>
      <c r="K339" s="508">
        <v>3.8895</v>
      </c>
      <c r="L339" s="508"/>
      <c r="M339" s="519">
        <f t="shared" si="48"/>
        <v>1.5558000000000001</v>
      </c>
      <c r="N339" s="519">
        <f t="shared" si="49"/>
        <v>1.5558000000000001</v>
      </c>
      <c r="O339" s="330">
        <f t="shared" si="49"/>
        <v>0</v>
      </c>
      <c r="P339" s="105"/>
    </row>
    <row r="340" spans="1:16" ht="16.899999999999999" customHeight="1" x14ac:dyDescent="0.25">
      <c r="A340" s="60">
        <v>42</v>
      </c>
      <c r="B340" s="680"/>
      <c r="C340" s="92" t="s">
        <v>113</v>
      </c>
      <c r="D340" s="8" t="s">
        <v>10</v>
      </c>
      <c r="E340" s="8" t="s">
        <v>9</v>
      </c>
      <c r="F340" s="124">
        <v>5</v>
      </c>
      <c r="G340" s="124">
        <v>128</v>
      </c>
      <c r="H340" s="680"/>
      <c r="I340" s="490">
        <v>2.7446000000000002</v>
      </c>
      <c r="J340" s="508">
        <v>2.7446000000000002</v>
      </c>
      <c r="K340" s="508">
        <v>2.7446000000000002</v>
      </c>
      <c r="L340" s="508"/>
      <c r="M340" s="519">
        <f t="shared" si="48"/>
        <v>1.0978400000000001</v>
      </c>
      <c r="N340" s="519">
        <f t="shared" si="49"/>
        <v>1.0978400000000001</v>
      </c>
      <c r="O340" s="330">
        <f t="shared" si="49"/>
        <v>0</v>
      </c>
      <c r="P340" s="105"/>
    </row>
    <row r="341" spans="1:16" ht="16.899999999999999" customHeight="1" x14ac:dyDescent="0.25">
      <c r="A341" s="60">
        <v>43</v>
      </c>
      <c r="B341" s="680"/>
      <c r="C341" s="92" t="s">
        <v>113</v>
      </c>
      <c r="D341" s="8" t="s">
        <v>10</v>
      </c>
      <c r="E341" s="8" t="s">
        <v>11</v>
      </c>
      <c r="F341" s="124">
        <v>5</v>
      </c>
      <c r="G341" s="124">
        <v>129</v>
      </c>
      <c r="H341" s="680"/>
      <c r="I341" s="490">
        <v>3.6924000000000001</v>
      </c>
      <c r="J341" s="508">
        <v>3.6924000000000001</v>
      </c>
      <c r="K341" s="508">
        <v>3.6924000000000001</v>
      </c>
      <c r="L341" s="508"/>
      <c r="M341" s="519">
        <f t="shared" si="48"/>
        <v>1.4769600000000001</v>
      </c>
      <c r="N341" s="519">
        <f t="shared" si="49"/>
        <v>1.4769600000000001</v>
      </c>
      <c r="O341" s="330">
        <f t="shared" si="49"/>
        <v>0</v>
      </c>
      <c r="P341" s="105"/>
    </row>
    <row r="342" spans="1:16" ht="16.899999999999999" customHeight="1" x14ac:dyDescent="0.25">
      <c r="A342" s="60">
        <v>44</v>
      </c>
      <c r="B342" s="680"/>
      <c r="C342" s="8" t="s">
        <v>113</v>
      </c>
      <c r="D342" s="8" t="s">
        <v>12</v>
      </c>
      <c r="E342" s="8" t="s">
        <v>9</v>
      </c>
      <c r="F342" s="124">
        <v>6</v>
      </c>
      <c r="G342" s="124">
        <v>108</v>
      </c>
      <c r="H342" s="680"/>
      <c r="I342" s="490">
        <v>14.944699999999999</v>
      </c>
      <c r="J342" s="508">
        <v>14.944699999999999</v>
      </c>
      <c r="K342" s="508">
        <v>14.944699999999999</v>
      </c>
      <c r="L342" s="508"/>
      <c r="M342" s="519">
        <f t="shared" si="48"/>
        <v>5.9778799999999999</v>
      </c>
      <c r="N342" s="519">
        <f t="shared" si="49"/>
        <v>5.9778799999999999</v>
      </c>
      <c r="O342" s="330">
        <f t="shared" si="49"/>
        <v>0</v>
      </c>
      <c r="P342" s="105"/>
    </row>
    <row r="343" spans="1:16" ht="16.899999999999999" customHeight="1" x14ac:dyDescent="0.25">
      <c r="A343" s="60">
        <v>45</v>
      </c>
      <c r="B343" s="680"/>
      <c r="C343" s="8" t="s">
        <v>113</v>
      </c>
      <c r="D343" s="8" t="s">
        <v>12</v>
      </c>
      <c r="E343" s="8" t="s">
        <v>11</v>
      </c>
      <c r="F343" s="124">
        <v>6</v>
      </c>
      <c r="G343" s="124">
        <v>109</v>
      </c>
      <c r="H343" s="680"/>
      <c r="I343" s="490">
        <v>2.6080999999999999</v>
      </c>
      <c r="J343" s="508">
        <v>2.6080999999999999</v>
      </c>
      <c r="K343" s="508">
        <v>2.6080999999999999</v>
      </c>
      <c r="L343" s="508"/>
      <c r="M343" s="519">
        <f t="shared" si="48"/>
        <v>1.0432399999999999</v>
      </c>
      <c r="N343" s="519">
        <f t="shared" si="49"/>
        <v>1.0432399999999999</v>
      </c>
      <c r="O343" s="330">
        <f t="shared" si="49"/>
        <v>0</v>
      </c>
      <c r="P343" s="105"/>
    </row>
    <row r="344" spans="1:16" ht="16.899999999999999" customHeight="1" x14ac:dyDescent="0.25">
      <c r="A344" s="60">
        <v>46</v>
      </c>
      <c r="B344" s="680"/>
      <c r="C344" s="8" t="s">
        <v>113</v>
      </c>
      <c r="D344" s="8" t="s">
        <v>12</v>
      </c>
      <c r="E344" s="8" t="s">
        <v>21</v>
      </c>
      <c r="F344" s="124">
        <v>6</v>
      </c>
      <c r="G344" s="124">
        <v>110</v>
      </c>
      <c r="H344" s="680"/>
      <c r="I344" s="490">
        <v>0.77780000000000005</v>
      </c>
      <c r="J344" s="508">
        <v>0.77780000000000005</v>
      </c>
      <c r="K344" s="508">
        <v>0.77780000000000005</v>
      </c>
      <c r="L344" s="508"/>
      <c r="M344" s="519">
        <f t="shared" si="48"/>
        <v>0.31112000000000006</v>
      </c>
      <c r="N344" s="519">
        <f t="shared" si="49"/>
        <v>0.31112000000000006</v>
      </c>
      <c r="O344" s="330">
        <f t="shared" si="49"/>
        <v>0</v>
      </c>
      <c r="P344" s="105"/>
    </row>
    <row r="345" spans="1:16" ht="16.899999999999999" customHeight="1" x14ac:dyDescent="0.25">
      <c r="A345" s="60">
        <v>47</v>
      </c>
      <c r="B345" s="680"/>
      <c r="C345" s="8" t="s">
        <v>113</v>
      </c>
      <c r="D345" s="8" t="s">
        <v>12</v>
      </c>
      <c r="E345" s="8" t="s">
        <v>12</v>
      </c>
      <c r="F345" s="124">
        <v>6</v>
      </c>
      <c r="G345" s="124">
        <v>111</v>
      </c>
      <c r="H345" s="680"/>
      <c r="I345" s="490">
        <v>1.7627999999999999</v>
      </c>
      <c r="J345" s="508">
        <v>1.7627999999999999</v>
      </c>
      <c r="K345" s="508">
        <v>1.7627999999999999</v>
      </c>
      <c r="L345" s="508"/>
      <c r="M345" s="519">
        <f t="shared" si="48"/>
        <v>0.70511999999999997</v>
      </c>
      <c r="N345" s="519">
        <f t="shared" si="49"/>
        <v>0.70511999999999997</v>
      </c>
      <c r="O345" s="330">
        <f t="shared" si="49"/>
        <v>0</v>
      </c>
      <c r="P345" s="105"/>
    </row>
    <row r="346" spans="1:16" ht="16.899999999999999" customHeight="1" x14ac:dyDescent="0.25">
      <c r="A346" s="60">
        <v>48</v>
      </c>
      <c r="B346" s="680"/>
      <c r="C346" s="8" t="s">
        <v>113</v>
      </c>
      <c r="D346" s="8" t="s">
        <v>12</v>
      </c>
      <c r="E346" s="8" t="s">
        <v>13</v>
      </c>
      <c r="F346" s="124">
        <v>6</v>
      </c>
      <c r="G346" s="124">
        <v>112</v>
      </c>
      <c r="H346" s="680"/>
      <c r="I346" s="490">
        <v>4.5934999999999997</v>
      </c>
      <c r="J346" s="508">
        <v>4.5934999999999997</v>
      </c>
      <c r="K346" s="508">
        <v>4.5934999999999997</v>
      </c>
      <c r="L346" s="508"/>
      <c r="M346" s="519">
        <f t="shared" si="48"/>
        <v>1.8373999999999999</v>
      </c>
      <c r="N346" s="519">
        <f t="shared" si="49"/>
        <v>1.8373999999999999</v>
      </c>
      <c r="O346" s="330">
        <f t="shared" si="49"/>
        <v>0</v>
      </c>
      <c r="P346" s="105"/>
    </row>
    <row r="347" spans="1:16" ht="16.899999999999999" customHeight="1" x14ac:dyDescent="0.25">
      <c r="A347" s="60">
        <v>49</v>
      </c>
      <c r="B347" s="681"/>
      <c r="C347" s="8" t="s">
        <v>113</v>
      </c>
      <c r="D347" s="8" t="s">
        <v>22</v>
      </c>
      <c r="E347" s="8" t="s">
        <v>9</v>
      </c>
      <c r="F347" s="124">
        <v>6</v>
      </c>
      <c r="G347" s="124">
        <v>113</v>
      </c>
      <c r="H347" s="681"/>
      <c r="I347" s="490">
        <v>2.8287</v>
      </c>
      <c r="J347" s="508">
        <v>2.8287</v>
      </c>
      <c r="K347" s="508">
        <v>2.8287</v>
      </c>
      <c r="L347" s="508"/>
      <c r="M347" s="519">
        <f t="shared" si="48"/>
        <v>1.13148</v>
      </c>
      <c r="N347" s="519">
        <f t="shared" si="49"/>
        <v>1.13148</v>
      </c>
      <c r="O347" s="330">
        <f t="shared" si="49"/>
        <v>0</v>
      </c>
      <c r="P347" s="105"/>
    </row>
    <row r="348" spans="1:16" s="131" customFormat="1" ht="16.899999999999999" customHeight="1" x14ac:dyDescent="0.2">
      <c r="A348" s="48" t="s">
        <v>31</v>
      </c>
      <c r="B348" s="730" t="s">
        <v>127</v>
      </c>
      <c r="C348" s="731"/>
      <c r="D348" s="732"/>
      <c r="E348" s="54"/>
      <c r="F348" s="129"/>
      <c r="G348" s="129"/>
      <c r="H348" s="130"/>
      <c r="I348" s="480">
        <f>SUM(I349:I371)</f>
        <v>300.78169999999994</v>
      </c>
      <c r="J348" s="480">
        <f t="shared" ref="J348:L348" si="52">SUM(J349:J371)</f>
        <v>299.23609999999996</v>
      </c>
      <c r="K348" s="480">
        <f t="shared" si="52"/>
        <v>299.23609999999996</v>
      </c>
      <c r="L348" s="480">
        <f t="shared" si="52"/>
        <v>0</v>
      </c>
      <c r="M348" s="517">
        <f t="shared" si="48"/>
        <v>119.69443999999999</v>
      </c>
      <c r="N348" s="519">
        <f t="shared" si="49"/>
        <v>119.69443999999999</v>
      </c>
      <c r="O348" s="330">
        <f t="shared" si="49"/>
        <v>0</v>
      </c>
      <c r="P348" s="52"/>
    </row>
    <row r="349" spans="1:16" ht="16.899999999999999" customHeight="1" x14ac:dyDescent="0.25">
      <c r="A349" s="60">
        <v>1</v>
      </c>
      <c r="B349" s="679" t="s">
        <v>126</v>
      </c>
      <c r="C349" s="8">
        <v>39</v>
      </c>
      <c r="D349" s="8">
        <v>7</v>
      </c>
      <c r="E349" s="8" t="s">
        <v>46</v>
      </c>
      <c r="F349" s="124">
        <v>5</v>
      </c>
      <c r="G349" s="124">
        <v>109</v>
      </c>
      <c r="H349" s="34"/>
      <c r="I349" s="490">
        <v>1.3833</v>
      </c>
      <c r="J349" s="522">
        <v>1.3833</v>
      </c>
      <c r="K349" s="508">
        <v>1.3833</v>
      </c>
      <c r="L349" s="508"/>
      <c r="M349" s="519">
        <f t="shared" si="48"/>
        <v>0.55332000000000003</v>
      </c>
      <c r="N349" s="519">
        <f t="shared" si="49"/>
        <v>0.55332000000000003</v>
      </c>
      <c r="O349" s="330">
        <f t="shared" si="49"/>
        <v>0</v>
      </c>
      <c r="P349" s="71"/>
    </row>
    <row r="350" spans="1:16" ht="16.899999999999999" customHeight="1" x14ac:dyDescent="0.25">
      <c r="A350" s="60">
        <v>2</v>
      </c>
      <c r="B350" s="680"/>
      <c r="C350" s="8">
        <v>39</v>
      </c>
      <c r="D350" s="8">
        <v>7</v>
      </c>
      <c r="E350" s="8" t="s">
        <v>47</v>
      </c>
      <c r="F350" s="124">
        <v>5</v>
      </c>
      <c r="G350" s="124">
        <v>110</v>
      </c>
      <c r="H350" s="680"/>
      <c r="I350" s="490">
        <v>0.58740000000000003</v>
      </c>
      <c r="J350" s="522">
        <v>0.58740000000000003</v>
      </c>
      <c r="K350" s="508">
        <v>0.58740000000000003</v>
      </c>
      <c r="L350" s="508"/>
      <c r="M350" s="519">
        <f t="shared" ref="M350:M388" si="53">N350+O350</f>
        <v>0.23496000000000003</v>
      </c>
      <c r="N350" s="519">
        <f t="shared" ref="N350:O388" si="54">K350*0.4</f>
        <v>0.23496000000000003</v>
      </c>
      <c r="O350" s="330">
        <f t="shared" si="54"/>
        <v>0</v>
      </c>
      <c r="P350" s="105"/>
    </row>
    <row r="351" spans="1:16" ht="16.899999999999999" customHeight="1" x14ac:dyDescent="0.25">
      <c r="A351" s="60">
        <v>3</v>
      </c>
      <c r="B351" s="680"/>
      <c r="C351" s="8">
        <v>40</v>
      </c>
      <c r="D351" s="8">
        <v>6</v>
      </c>
      <c r="E351" s="8" t="s">
        <v>46</v>
      </c>
      <c r="F351" s="124">
        <v>5</v>
      </c>
      <c r="G351" s="124">
        <v>111</v>
      </c>
      <c r="H351" s="681"/>
      <c r="I351" s="490">
        <v>1.1507000000000001</v>
      </c>
      <c r="J351" s="522">
        <v>1.1507000000000001</v>
      </c>
      <c r="K351" s="508">
        <v>1.1507000000000001</v>
      </c>
      <c r="L351" s="508"/>
      <c r="M351" s="519">
        <f t="shared" si="53"/>
        <v>0.46028000000000002</v>
      </c>
      <c r="N351" s="519">
        <f t="shared" si="54"/>
        <v>0.46028000000000002</v>
      </c>
      <c r="O351" s="330">
        <f t="shared" si="54"/>
        <v>0</v>
      </c>
      <c r="P351" s="105"/>
    </row>
    <row r="352" spans="1:16" ht="16.899999999999999" customHeight="1" x14ac:dyDescent="0.25">
      <c r="A352" s="60">
        <v>4</v>
      </c>
      <c r="B352" s="680"/>
      <c r="C352" s="8" t="s">
        <v>114</v>
      </c>
      <c r="D352" s="8" t="s">
        <v>9</v>
      </c>
      <c r="E352" s="8" t="s">
        <v>9</v>
      </c>
      <c r="F352" s="124">
        <v>1</v>
      </c>
      <c r="G352" s="124">
        <v>4</v>
      </c>
      <c r="H352" s="679" t="s">
        <v>209</v>
      </c>
      <c r="I352" s="490">
        <v>17.9909</v>
      </c>
      <c r="J352" s="522">
        <v>17.9909</v>
      </c>
      <c r="K352" s="508">
        <v>17.9909</v>
      </c>
      <c r="L352" s="508"/>
      <c r="M352" s="519">
        <f t="shared" si="53"/>
        <v>7.1963600000000003</v>
      </c>
      <c r="N352" s="519">
        <f t="shared" si="54"/>
        <v>7.1963600000000003</v>
      </c>
      <c r="O352" s="330">
        <f t="shared" si="54"/>
        <v>0</v>
      </c>
      <c r="P352" s="105"/>
    </row>
    <row r="353" spans="1:16" ht="16.899999999999999" customHeight="1" x14ac:dyDescent="0.25">
      <c r="A353" s="60">
        <v>5</v>
      </c>
      <c r="B353" s="680"/>
      <c r="C353" s="8" t="s">
        <v>114</v>
      </c>
      <c r="D353" s="8" t="s">
        <v>11</v>
      </c>
      <c r="E353" s="8" t="s">
        <v>9</v>
      </c>
      <c r="F353" s="124"/>
      <c r="G353" s="124"/>
      <c r="H353" s="680"/>
      <c r="I353" s="490">
        <v>17.243400000000001</v>
      </c>
      <c r="J353" s="522">
        <v>17.243400000000001</v>
      </c>
      <c r="K353" s="508">
        <v>17.243400000000001</v>
      </c>
      <c r="L353" s="508"/>
      <c r="M353" s="519">
        <f t="shared" si="53"/>
        <v>6.8973600000000008</v>
      </c>
      <c r="N353" s="519">
        <f t="shared" si="54"/>
        <v>6.8973600000000008</v>
      </c>
      <c r="O353" s="330">
        <f t="shared" si="54"/>
        <v>0</v>
      </c>
      <c r="P353" s="105"/>
    </row>
    <row r="354" spans="1:16" ht="16.899999999999999" customHeight="1" x14ac:dyDescent="0.25">
      <c r="A354" s="60">
        <v>6</v>
      </c>
      <c r="B354" s="680"/>
      <c r="C354" s="8" t="s">
        <v>114</v>
      </c>
      <c r="D354" s="8" t="s">
        <v>13</v>
      </c>
      <c r="E354" s="8" t="s">
        <v>9</v>
      </c>
      <c r="F354" s="124"/>
      <c r="G354" s="124"/>
      <c r="H354" s="680"/>
      <c r="I354" s="490">
        <v>10.481999999999999</v>
      </c>
      <c r="J354" s="522">
        <v>10.481999999999999</v>
      </c>
      <c r="K354" s="508">
        <v>10.481999999999999</v>
      </c>
      <c r="L354" s="508"/>
      <c r="M354" s="519">
        <f t="shared" si="53"/>
        <v>4.1928000000000001</v>
      </c>
      <c r="N354" s="519">
        <f t="shared" si="54"/>
        <v>4.1928000000000001</v>
      </c>
      <c r="O354" s="330">
        <f t="shared" si="54"/>
        <v>0</v>
      </c>
      <c r="P354" s="105"/>
    </row>
    <row r="355" spans="1:16" ht="16.899999999999999" customHeight="1" x14ac:dyDescent="0.25">
      <c r="A355" s="60">
        <v>7</v>
      </c>
      <c r="B355" s="680"/>
      <c r="C355" s="8" t="s">
        <v>114</v>
      </c>
      <c r="D355" s="8" t="s">
        <v>11</v>
      </c>
      <c r="E355" s="8" t="s">
        <v>11</v>
      </c>
      <c r="F355" s="124"/>
      <c r="G355" s="124"/>
      <c r="H355" s="680"/>
      <c r="I355" s="490">
        <v>20.8201</v>
      </c>
      <c r="J355" s="522">
        <v>20.8201</v>
      </c>
      <c r="K355" s="508">
        <v>20.8201</v>
      </c>
      <c r="L355" s="508"/>
      <c r="M355" s="519">
        <f t="shared" si="53"/>
        <v>8.3280399999999997</v>
      </c>
      <c r="N355" s="519">
        <f t="shared" si="54"/>
        <v>8.3280399999999997</v>
      </c>
      <c r="O355" s="330">
        <f t="shared" si="54"/>
        <v>0</v>
      </c>
      <c r="P355" s="105"/>
    </row>
    <row r="356" spans="1:16" ht="16.899999999999999" customHeight="1" x14ac:dyDescent="0.25">
      <c r="A356" s="60">
        <v>8</v>
      </c>
      <c r="B356" s="680"/>
      <c r="C356" s="8" t="s">
        <v>114</v>
      </c>
      <c r="D356" s="8" t="s">
        <v>21</v>
      </c>
      <c r="E356" s="8" t="s">
        <v>9</v>
      </c>
      <c r="F356" s="124"/>
      <c r="G356" s="124"/>
      <c r="H356" s="680"/>
      <c r="I356" s="490">
        <v>35.476399999999998</v>
      </c>
      <c r="J356" s="522">
        <v>35.476399999999998</v>
      </c>
      <c r="K356" s="508">
        <v>35.476399999999998</v>
      </c>
      <c r="L356" s="508"/>
      <c r="M356" s="519">
        <f t="shared" si="53"/>
        <v>14.19056</v>
      </c>
      <c r="N356" s="519">
        <f t="shared" si="54"/>
        <v>14.19056</v>
      </c>
      <c r="O356" s="330">
        <f t="shared" si="54"/>
        <v>0</v>
      </c>
      <c r="P356" s="105"/>
    </row>
    <row r="357" spans="1:16" ht="16.899999999999999" customHeight="1" x14ac:dyDescent="0.25">
      <c r="A357" s="60">
        <v>9</v>
      </c>
      <c r="B357" s="680"/>
      <c r="C357" s="8" t="s">
        <v>114</v>
      </c>
      <c r="D357" s="8" t="s">
        <v>13</v>
      </c>
      <c r="E357" s="8" t="s">
        <v>11</v>
      </c>
      <c r="F357" s="124"/>
      <c r="G357" s="124"/>
      <c r="H357" s="680"/>
      <c r="I357" s="490">
        <v>21.136800000000001</v>
      </c>
      <c r="J357" s="522">
        <v>21.136800000000001</v>
      </c>
      <c r="K357" s="508">
        <v>21.136800000000001</v>
      </c>
      <c r="L357" s="508"/>
      <c r="M357" s="519">
        <f t="shared" si="53"/>
        <v>8.45472</v>
      </c>
      <c r="N357" s="519">
        <f t="shared" si="54"/>
        <v>8.45472</v>
      </c>
      <c r="O357" s="330">
        <f t="shared" si="54"/>
        <v>0</v>
      </c>
      <c r="P357" s="105"/>
    </row>
    <row r="358" spans="1:16" ht="16.899999999999999" customHeight="1" x14ac:dyDescent="0.25">
      <c r="A358" s="60">
        <v>10</v>
      </c>
      <c r="B358" s="680"/>
      <c r="C358" s="8" t="s">
        <v>114</v>
      </c>
      <c r="D358" s="8" t="s">
        <v>21</v>
      </c>
      <c r="E358" s="8" t="s">
        <v>11</v>
      </c>
      <c r="F358" s="124"/>
      <c r="G358" s="124"/>
      <c r="H358" s="680"/>
      <c r="I358" s="490">
        <v>9.06</v>
      </c>
      <c r="J358" s="522">
        <v>9.06</v>
      </c>
      <c r="K358" s="508">
        <v>9.06</v>
      </c>
      <c r="L358" s="508"/>
      <c r="M358" s="519">
        <f t="shared" si="53"/>
        <v>3.6240000000000006</v>
      </c>
      <c r="N358" s="519">
        <f t="shared" si="54"/>
        <v>3.6240000000000006</v>
      </c>
      <c r="O358" s="330">
        <f t="shared" si="54"/>
        <v>0</v>
      </c>
      <c r="P358" s="105"/>
    </row>
    <row r="359" spans="1:16" ht="16.899999999999999" customHeight="1" x14ac:dyDescent="0.25">
      <c r="A359" s="60">
        <v>11</v>
      </c>
      <c r="B359" s="680"/>
      <c r="C359" s="8" t="s">
        <v>114</v>
      </c>
      <c r="D359" s="8" t="s">
        <v>11</v>
      </c>
      <c r="E359" s="8" t="s">
        <v>13</v>
      </c>
      <c r="F359" s="124"/>
      <c r="G359" s="124"/>
      <c r="H359" s="680"/>
      <c r="I359" s="490">
        <v>4.9459999999999997</v>
      </c>
      <c r="J359" s="522">
        <v>4.9459999999999997</v>
      </c>
      <c r="K359" s="508">
        <v>4.9459999999999997</v>
      </c>
      <c r="L359" s="508"/>
      <c r="M359" s="519">
        <f t="shared" si="53"/>
        <v>1.9783999999999999</v>
      </c>
      <c r="N359" s="519">
        <f t="shared" si="54"/>
        <v>1.9783999999999999</v>
      </c>
      <c r="O359" s="330">
        <f t="shared" si="54"/>
        <v>0</v>
      </c>
      <c r="P359" s="105"/>
    </row>
    <row r="360" spans="1:16" ht="16.899999999999999" customHeight="1" x14ac:dyDescent="0.25">
      <c r="A360" s="60">
        <v>12</v>
      </c>
      <c r="B360" s="680"/>
      <c r="C360" s="8" t="s">
        <v>114</v>
      </c>
      <c r="D360" s="8" t="s">
        <v>12</v>
      </c>
      <c r="E360" s="8" t="s">
        <v>9</v>
      </c>
      <c r="F360" s="124"/>
      <c r="G360" s="124"/>
      <c r="H360" s="680"/>
      <c r="I360" s="490">
        <v>30.4757</v>
      </c>
      <c r="J360" s="522">
        <v>30.4757</v>
      </c>
      <c r="K360" s="508">
        <v>30.4757</v>
      </c>
      <c r="L360" s="508"/>
      <c r="M360" s="519">
        <f t="shared" si="53"/>
        <v>12.190280000000001</v>
      </c>
      <c r="N360" s="519">
        <f t="shared" si="54"/>
        <v>12.190280000000001</v>
      </c>
      <c r="O360" s="330">
        <f t="shared" si="54"/>
        <v>0</v>
      </c>
      <c r="P360" s="105"/>
    </row>
    <row r="361" spans="1:16" ht="16.899999999999999" customHeight="1" x14ac:dyDescent="0.25">
      <c r="A361" s="60">
        <v>13</v>
      </c>
      <c r="B361" s="680"/>
      <c r="C361" s="8" t="s">
        <v>114</v>
      </c>
      <c r="D361" s="8" t="s">
        <v>10</v>
      </c>
      <c r="E361" s="8" t="s">
        <v>13</v>
      </c>
      <c r="F361" s="124"/>
      <c r="G361" s="124"/>
      <c r="H361" s="680"/>
      <c r="I361" s="490">
        <v>2.8654000000000002</v>
      </c>
      <c r="J361" s="522">
        <v>2.8654000000000002</v>
      </c>
      <c r="K361" s="508">
        <v>2.8654000000000002</v>
      </c>
      <c r="L361" s="508"/>
      <c r="M361" s="519">
        <f t="shared" si="53"/>
        <v>1.1461600000000001</v>
      </c>
      <c r="N361" s="519">
        <f t="shared" si="54"/>
        <v>1.1461600000000001</v>
      </c>
      <c r="O361" s="330">
        <f t="shared" si="54"/>
        <v>0</v>
      </c>
      <c r="P361" s="105"/>
    </row>
    <row r="362" spans="1:16" ht="16.899999999999999" customHeight="1" x14ac:dyDescent="0.25">
      <c r="A362" s="60">
        <v>14</v>
      </c>
      <c r="B362" s="680"/>
      <c r="C362" s="8" t="s">
        <v>114</v>
      </c>
      <c r="D362" s="8" t="s">
        <v>10</v>
      </c>
      <c r="E362" s="8" t="s">
        <v>21</v>
      </c>
      <c r="F362" s="124"/>
      <c r="G362" s="124"/>
      <c r="H362" s="680"/>
      <c r="I362" s="490">
        <v>2.3618999999999999</v>
      </c>
      <c r="J362" s="522">
        <v>2.3618999999999999</v>
      </c>
      <c r="K362" s="508">
        <v>2.3618999999999999</v>
      </c>
      <c r="L362" s="508"/>
      <c r="M362" s="519">
        <f t="shared" si="53"/>
        <v>0.94476000000000004</v>
      </c>
      <c r="N362" s="519">
        <f t="shared" si="54"/>
        <v>0.94476000000000004</v>
      </c>
      <c r="O362" s="330">
        <f t="shared" si="54"/>
        <v>0</v>
      </c>
      <c r="P362" s="105"/>
    </row>
    <row r="363" spans="1:16" ht="16.899999999999999" customHeight="1" x14ac:dyDescent="0.25">
      <c r="A363" s="60">
        <v>15</v>
      </c>
      <c r="B363" s="680"/>
      <c r="C363" s="8" t="s">
        <v>114</v>
      </c>
      <c r="D363" s="8" t="s">
        <v>21</v>
      </c>
      <c r="E363" s="8">
        <v>3</v>
      </c>
      <c r="F363" s="124"/>
      <c r="G363" s="124"/>
      <c r="H363" s="680"/>
      <c r="I363" s="490">
        <v>23.0639</v>
      </c>
      <c r="J363" s="522">
        <v>23.0639</v>
      </c>
      <c r="K363" s="508">
        <v>23.0639</v>
      </c>
      <c r="L363" s="508"/>
      <c r="M363" s="519">
        <f t="shared" si="53"/>
        <v>9.2255599999999998</v>
      </c>
      <c r="N363" s="519">
        <f t="shared" si="54"/>
        <v>9.2255599999999998</v>
      </c>
      <c r="O363" s="330">
        <f t="shared" si="54"/>
        <v>0</v>
      </c>
      <c r="P363" s="105"/>
    </row>
    <row r="364" spans="1:16" ht="16.899999999999999" customHeight="1" x14ac:dyDescent="0.25">
      <c r="A364" s="60">
        <v>16</v>
      </c>
      <c r="B364" s="680"/>
      <c r="C364" s="8" t="s">
        <v>114</v>
      </c>
      <c r="D364" s="8" t="s">
        <v>21</v>
      </c>
      <c r="E364" s="8">
        <v>4</v>
      </c>
      <c r="F364" s="124"/>
      <c r="G364" s="124"/>
      <c r="H364" s="680"/>
      <c r="I364" s="490">
        <v>5.5998999999999999</v>
      </c>
      <c r="J364" s="522">
        <v>5.5998999999999999</v>
      </c>
      <c r="K364" s="508">
        <v>5.5998999999999999</v>
      </c>
      <c r="L364" s="508"/>
      <c r="M364" s="519">
        <f t="shared" si="53"/>
        <v>2.23996</v>
      </c>
      <c r="N364" s="519">
        <f t="shared" si="54"/>
        <v>2.23996</v>
      </c>
      <c r="O364" s="330">
        <f t="shared" si="54"/>
        <v>0</v>
      </c>
      <c r="P364" s="105"/>
    </row>
    <row r="365" spans="1:16" ht="16.899999999999999" customHeight="1" x14ac:dyDescent="0.25">
      <c r="A365" s="60">
        <v>17</v>
      </c>
      <c r="B365" s="680"/>
      <c r="C365" s="8" t="s">
        <v>114</v>
      </c>
      <c r="D365" s="8" t="s">
        <v>10</v>
      </c>
      <c r="E365" s="8" t="s">
        <v>9</v>
      </c>
      <c r="F365" s="124"/>
      <c r="G365" s="124"/>
      <c r="H365" s="680"/>
      <c r="I365" s="490">
        <v>1.5421</v>
      </c>
      <c r="J365" s="522">
        <v>1.5421</v>
      </c>
      <c r="K365" s="508">
        <v>1.5421</v>
      </c>
      <c r="L365" s="508"/>
      <c r="M365" s="519">
        <f t="shared" si="53"/>
        <v>0.61684000000000005</v>
      </c>
      <c r="N365" s="519">
        <f t="shared" si="54"/>
        <v>0.61684000000000005</v>
      </c>
      <c r="O365" s="330">
        <f t="shared" si="54"/>
        <v>0</v>
      </c>
      <c r="P365" s="105"/>
    </row>
    <row r="366" spans="1:16" ht="16.899999999999999" customHeight="1" x14ac:dyDescent="0.25">
      <c r="A366" s="60">
        <v>18</v>
      </c>
      <c r="B366" s="680"/>
      <c r="C366" s="8" t="s">
        <v>114</v>
      </c>
      <c r="D366" s="8" t="s">
        <v>10</v>
      </c>
      <c r="E366" s="8" t="s">
        <v>12</v>
      </c>
      <c r="F366" s="124"/>
      <c r="G366" s="124"/>
      <c r="H366" s="680"/>
      <c r="I366" s="490">
        <v>2.2705000000000002</v>
      </c>
      <c r="J366" s="522">
        <v>2.2705000000000002</v>
      </c>
      <c r="K366" s="508">
        <v>2.2705000000000002</v>
      </c>
      <c r="L366" s="508"/>
      <c r="M366" s="519">
        <f t="shared" si="53"/>
        <v>0.90820000000000012</v>
      </c>
      <c r="N366" s="519">
        <f t="shared" si="54"/>
        <v>0.90820000000000012</v>
      </c>
      <c r="O366" s="330">
        <f t="shared" si="54"/>
        <v>0</v>
      </c>
      <c r="P366" s="105"/>
    </row>
    <row r="367" spans="1:16" ht="16.899999999999999" customHeight="1" x14ac:dyDescent="0.25">
      <c r="A367" s="60">
        <v>19</v>
      </c>
      <c r="B367" s="680"/>
      <c r="C367" s="8" t="s">
        <v>114</v>
      </c>
      <c r="D367" s="8" t="s">
        <v>10</v>
      </c>
      <c r="E367" s="8" t="s">
        <v>11</v>
      </c>
      <c r="F367" s="124"/>
      <c r="G367" s="124"/>
      <c r="H367" s="680"/>
      <c r="I367" s="490">
        <v>10.4643</v>
      </c>
      <c r="J367" s="490">
        <v>9.8590999999999998</v>
      </c>
      <c r="K367" s="483">
        <v>9.8590999999999998</v>
      </c>
      <c r="L367" s="483"/>
      <c r="M367" s="519">
        <f t="shared" si="53"/>
        <v>3.9436400000000003</v>
      </c>
      <c r="N367" s="519">
        <f t="shared" si="54"/>
        <v>3.9436400000000003</v>
      </c>
      <c r="O367" s="330">
        <f t="shared" si="54"/>
        <v>0</v>
      </c>
      <c r="P367" s="105"/>
    </row>
    <row r="368" spans="1:16" ht="16.899999999999999" customHeight="1" x14ac:dyDescent="0.25">
      <c r="A368" s="60">
        <v>20</v>
      </c>
      <c r="B368" s="680"/>
      <c r="C368" s="8" t="s">
        <v>114</v>
      </c>
      <c r="D368" s="8" t="s">
        <v>12</v>
      </c>
      <c r="E368" s="8" t="s">
        <v>13</v>
      </c>
      <c r="F368" s="124"/>
      <c r="G368" s="124"/>
      <c r="H368" s="680"/>
      <c r="I368" s="490">
        <v>13.3874</v>
      </c>
      <c r="J368" s="490">
        <v>12.446999999999999</v>
      </c>
      <c r="K368" s="483">
        <v>12.446999999999999</v>
      </c>
      <c r="L368" s="483"/>
      <c r="M368" s="519">
        <f t="shared" si="53"/>
        <v>4.9787999999999997</v>
      </c>
      <c r="N368" s="519">
        <f t="shared" si="54"/>
        <v>4.9787999999999997</v>
      </c>
      <c r="O368" s="330">
        <f t="shared" si="54"/>
        <v>0</v>
      </c>
      <c r="P368" s="105"/>
    </row>
    <row r="369" spans="1:16" ht="16.899999999999999" customHeight="1" x14ac:dyDescent="0.25">
      <c r="A369" s="60">
        <v>21</v>
      </c>
      <c r="B369" s="680"/>
      <c r="C369" s="8" t="s">
        <v>113</v>
      </c>
      <c r="D369" s="8" t="s">
        <v>11</v>
      </c>
      <c r="E369" s="8" t="s">
        <v>9</v>
      </c>
      <c r="F369" s="124"/>
      <c r="G369" s="124"/>
      <c r="H369" s="680"/>
      <c r="I369" s="490">
        <v>62.885899999999999</v>
      </c>
      <c r="J369" s="522">
        <v>62.885899999999999</v>
      </c>
      <c r="K369" s="508">
        <v>62.885899999999999</v>
      </c>
      <c r="L369" s="508"/>
      <c r="M369" s="519">
        <f t="shared" si="53"/>
        <v>25.15436</v>
      </c>
      <c r="N369" s="519">
        <f t="shared" si="54"/>
        <v>25.15436</v>
      </c>
      <c r="O369" s="330">
        <f t="shared" si="54"/>
        <v>0</v>
      </c>
      <c r="P369" s="105"/>
    </row>
    <row r="370" spans="1:16" ht="16.899999999999999" customHeight="1" x14ac:dyDescent="0.25">
      <c r="A370" s="60">
        <v>22</v>
      </c>
      <c r="B370" s="680"/>
      <c r="C370" s="8" t="s">
        <v>113</v>
      </c>
      <c r="D370" s="8" t="s">
        <v>11</v>
      </c>
      <c r="E370" s="8" t="s">
        <v>11</v>
      </c>
      <c r="F370" s="124"/>
      <c r="G370" s="124"/>
      <c r="H370" s="680"/>
      <c r="I370" s="490">
        <v>3.9378000000000002</v>
      </c>
      <c r="J370" s="522">
        <v>3.9378000000000002</v>
      </c>
      <c r="K370" s="508">
        <v>3.9378000000000002</v>
      </c>
      <c r="L370" s="508"/>
      <c r="M370" s="519">
        <f t="shared" si="53"/>
        <v>1.5751200000000001</v>
      </c>
      <c r="N370" s="519">
        <f t="shared" si="54"/>
        <v>1.5751200000000001</v>
      </c>
      <c r="O370" s="330">
        <f t="shared" si="54"/>
        <v>0</v>
      </c>
      <c r="P370" s="105"/>
    </row>
    <row r="371" spans="1:16" ht="16.899999999999999" customHeight="1" x14ac:dyDescent="0.25">
      <c r="A371" s="60">
        <v>23</v>
      </c>
      <c r="B371" s="681"/>
      <c r="C371" s="8" t="s">
        <v>114</v>
      </c>
      <c r="D371" s="8" t="s">
        <v>21</v>
      </c>
      <c r="E371" s="8">
        <v>5</v>
      </c>
      <c r="F371" s="124"/>
      <c r="G371" s="124"/>
      <c r="H371" s="681"/>
      <c r="I371" s="490">
        <v>1.6498999999999999</v>
      </c>
      <c r="J371" s="522">
        <v>1.6498999999999999</v>
      </c>
      <c r="K371" s="508">
        <v>1.6498999999999999</v>
      </c>
      <c r="L371" s="508"/>
      <c r="M371" s="519">
        <f t="shared" si="53"/>
        <v>0.65995999999999999</v>
      </c>
      <c r="N371" s="519">
        <f t="shared" si="54"/>
        <v>0.65995999999999999</v>
      </c>
      <c r="O371" s="330">
        <f t="shared" si="54"/>
        <v>0</v>
      </c>
      <c r="P371" s="105"/>
    </row>
    <row r="372" spans="1:16" ht="16.899999999999999" customHeight="1" x14ac:dyDescent="0.25">
      <c r="A372" s="60" t="s">
        <v>31</v>
      </c>
      <c r="B372" s="741" t="s">
        <v>115</v>
      </c>
      <c r="C372" s="742"/>
      <c r="D372" s="743"/>
      <c r="E372" s="234"/>
      <c r="F372" s="235"/>
      <c r="G372" s="235"/>
      <c r="H372" s="234"/>
      <c r="I372" s="523">
        <f>SUM(I373:I386)</f>
        <v>138.72749999999999</v>
      </c>
      <c r="J372" s="523">
        <f t="shared" ref="J372:L372" si="55">SUM(J373:J386)</f>
        <v>137.9589</v>
      </c>
      <c r="K372" s="523">
        <f t="shared" si="55"/>
        <v>137.9589</v>
      </c>
      <c r="L372" s="523">
        <f t="shared" si="55"/>
        <v>0</v>
      </c>
      <c r="M372" s="519">
        <f t="shared" si="53"/>
        <v>55.18356</v>
      </c>
      <c r="N372" s="519">
        <f t="shared" si="54"/>
        <v>55.18356</v>
      </c>
      <c r="O372" s="330">
        <f t="shared" si="54"/>
        <v>0</v>
      </c>
      <c r="P372" s="234"/>
    </row>
    <row r="373" spans="1:16" ht="16.899999999999999" customHeight="1" x14ac:dyDescent="0.25">
      <c r="A373" s="60">
        <v>1</v>
      </c>
      <c r="B373" s="680" t="s">
        <v>128</v>
      </c>
      <c r="C373" s="8">
        <v>50</v>
      </c>
      <c r="D373" s="8">
        <v>10</v>
      </c>
      <c r="E373" s="8" t="s">
        <v>46</v>
      </c>
      <c r="F373" s="132">
        <v>7</v>
      </c>
      <c r="G373" s="132">
        <v>376</v>
      </c>
      <c r="H373" s="679" t="s">
        <v>210</v>
      </c>
      <c r="I373" s="490">
        <v>10.1143</v>
      </c>
      <c r="J373" s="508">
        <v>10.1143</v>
      </c>
      <c r="K373" s="508">
        <v>10.1143</v>
      </c>
      <c r="L373" s="508"/>
      <c r="M373" s="519">
        <f t="shared" si="53"/>
        <v>4.0457200000000002</v>
      </c>
      <c r="N373" s="519">
        <f t="shared" si="54"/>
        <v>4.0457200000000002</v>
      </c>
      <c r="O373" s="330">
        <f t="shared" si="54"/>
        <v>0</v>
      </c>
      <c r="P373" s="105"/>
    </row>
    <row r="374" spans="1:16" ht="16.899999999999999" customHeight="1" x14ac:dyDescent="0.25">
      <c r="A374" s="60">
        <v>2</v>
      </c>
      <c r="B374" s="680"/>
      <c r="C374" s="8">
        <v>50</v>
      </c>
      <c r="D374" s="8">
        <v>8</v>
      </c>
      <c r="E374" s="8" t="s">
        <v>46</v>
      </c>
      <c r="F374" s="132">
        <v>7</v>
      </c>
      <c r="G374" s="132">
        <v>378</v>
      </c>
      <c r="H374" s="680"/>
      <c r="I374" s="490">
        <v>7.3491</v>
      </c>
      <c r="J374" s="508">
        <v>7.3491</v>
      </c>
      <c r="K374" s="508">
        <v>7.3491</v>
      </c>
      <c r="L374" s="508"/>
      <c r="M374" s="519">
        <f t="shared" si="53"/>
        <v>2.9396400000000003</v>
      </c>
      <c r="N374" s="519">
        <f t="shared" si="54"/>
        <v>2.9396400000000003</v>
      </c>
      <c r="O374" s="330">
        <f t="shared" si="54"/>
        <v>0</v>
      </c>
      <c r="P374" s="105"/>
    </row>
    <row r="375" spans="1:16" ht="16.899999999999999" customHeight="1" x14ac:dyDescent="0.25">
      <c r="A375" s="60">
        <v>3</v>
      </c>
      <c r="B375" s="680"/>
      <c r="C375" s="8">
        <v>50</v>
      </c>
      <c r="D375" s="8">
        <v>12</v>
      </c>
      <c r="E375" s="8" t="s">
        <v>46</v>
      </c>
      <c r="F375" s="132">
        <v>7</v>
      </c>
      <c r="G375" s="132">
        <v>379</v>
      </c>
      <c r="H375" s="680"/>
      <c r="I375" s="490">
        <v>30.736499999999999</v>
      </c>
      <c r="J375" s="508">
        <v>29.9679</v>
      </c>
      <c r="K375" s="508">
        <v>29.9679</v>
      </c>
      <c r="L375" s="508"/>
      <c r="M375" s="519">
        <f t="shared" si="53"/>
        <v>11.987160000000001</v>
      </c>
      <c r="N375" s="519">
        <f t="shared" si="54"/>
        <v>11.987160000000001</v>
      </c>
      <c r="O375" s="330">
        <f t="shared" si="54"/>
        <v>0</v>
      </c>
      <c r="P375" s="105"/>
    </row>
    <row r="376" spans="1:16" ht="16.899999999999999" customHeight="1" x14ac:dyDescent="0.25">
      <c r="A376" s="60">
        <v>4</v>
      </c>
      <c r="B376" s="680"/>
      <c r="C376" s="8">
        <v>50</v>
      </c>
      <c r="D376" s="8">
        <v>8</v>
      </c>
      <c r="E376" s="8" t="s">
        <v>47</v>
      </c>
      <c r="F376" s="132">
        <v>7</v>
      </c>
      <c r="G376" s="132">
        <v>381</v>
      </c>
      <c r="H376" s="680"/>
      <c r="I376" s="490">
        <v>2.0411000000000001</v>
      </c>
      <c r="J376" s="508">
        <v>2.0411000000000001</v>
      </c>
      <c r="K376" s="508">
        <v>2.0411000000000001</v>
      </c>
      <c r="L376" s="508"/>
      <c r="M376" s="519">
        <f t="shared" si="53"/>
        <v>0.81644000000000005</v>
      </c>
      <c r="N376" s="519">
        <f t="shared" si="54"/>
        <v>0.81644000000000005</v>
      </c>
      <c r="O376" s="330">
        <f t="shared" si="54"/>
        <v>0</v>
      </c>
      <c r="P376" s="105"/>
    </row>
    <row r="377" spans="1:16" ht="16.899999999999999" customHeight="1" x14ac:dyDescent="0.25">
      <c r="A377" s="60">
        <v>5</v>
      </c>
      <c r="B377" s="680"/>
      <c r="C377" s="8">
        <v>50</v>
      </c>
      <c r="D377" s="8">
        <v>11</v>
      </c>
      <c r="E377" s="8" t="s">
        <v>46</v>
      </c>
      <c r="F377" s="132">
        <v>7</v>
      </c>
      <c r="G377" s="132">
        <v>382</v>
      </c>
      <c r="H377" s="680"/>
      <c r="I377" s="490">
        <v>3.0314999999999999</v>
      </c>
      <c r="J377" s="508">
        <v>3.0314999999999999</v>
      </c>
      <c r="K377" s="508">
        <v>3.0314999999999999</v>
      </c>
      <c r="L377" s="508"/>
      <c r="M377" s="519">
        <f t="shared" si="53"/>
        <v>1.2126000000000001</v>
      </c>
      <c r="N377" s="519">
        <f t="shared" si="54"/>
        <v>1.2126000000000001</v>
      </c>
      <c r="O377" s="330">
        <f t="shared" si="54"/>
        <v>0</v>
      </c>
      <c r="P377" s="105"/>
    </row>
    <row r="378" spans="1:16" ht="16.899999999999999" customHeight="1" x14ac:dyDescent="0.25">
      <c r="A378" s="60">
        <v>6</v>
      </c>
      <c r="B378" s="680"/>
      <c r="C378" s="8">
        <v>50</v>
      </c>
      <c r="D378" s="8">
        <v>9</v>
      </c>
      <c r="E378" s="8" t="s">
        <v>46</v>
      </c>
      <c r="F378" s="132">
        <v>7</v>
      </c>
      <c r="G378" s="132">
        <v>384</v>
      </c>
      <c r="H378" s="681"/>
      <c r="I378" s="490">
        <v>8.6442999999999994</v>
      </c>
      <c r="J378" s="508">
        <v>8.6442999999999994</v>
      </c>
      <c r="K378" s="508">
        <v>8.6442999999999994</v>
      </c>
      <c r="L378" s="508"/>
      <c r="M378" s="519">
        <f t="shared" si="53"/>
        <v>3.4577200000000001</v>
      </c>
      <c r="N378" s="519">
        <f t="shared" si="54"/>
        <v>3.4577200000000001</v>
      </c>
      <c r="O378" s="330">
        <f t="shared" si="54"/>
        <v>0</v>
      </c>
      <c r="P378" s="105"/>
    </row>
    <row r="379" spans="1:16" ht="16.899999999999999" customHeight="1" x14ac:dyDescent="0.25">
      <c r="A379" s="60">
        <v>7</v>
      </c>
      <c r="B379" s="680"/>
      <c r="C379" s="8" t="s">
        <v>116</v>
      </c>
      <c r="D379" s="8" t="s">
        <v>117</v>
      </c>
      <c r="E379" s="8" t="s">
        <v>9</v>
      </c>
      <c r="F379" s="132">
        <v>10</v>
      </c>
      <c r="G379" s="132">
        <v>1</v>
      </c>
      <c r="H379" s="679" t="s">
        <v>209</v>
      </c>
      <c r="I379" s="490">
        <v>22.665600000000001</v>
      </c>
      <c r="J379" s="508">
        <v>22.665600000000001</v>
      </c>
      <c r="K379" s="508">
        <v>22.665600000000001</v>
      </c>
      <c r="L379" s="508"/>
      <c r="M379" s="519">
        <f t="shared" si="53"/>
        <v>9.0662400000000005</v>
      </c>
      <c r="N379" s="519">
        <f t="shared" si="54"/>
        <v>9.0662400000000005</v>
      </c>
      <c r="O379" s="330">
        <f t="shared" si="54"/>
        <v>0</v>
      </c>
      <c r="P379" s="105"/>
    </row>
    <row r="380" spans="1:16" ht="16.899999999999999" customHeight="1" x14ac:dyDescent="0.25">
      <c r="A380" s="60">
        <v>8</v>
      </c>
      <c r="B380" s="680"/>
      <c r="C380" s="8" t="s">
        <v>109</v>
      </c>
      <c r="D380" s="8" t="s">
        <v>22</v>
      </c>
      <c r="E380" s="8" t="s">
        <v>9</v>
      </c>
      <c r="F380" s="124">
        <v>10</v>
      </c>
      <c r="G380" s="124">
        <v>2</v>
      </c>
      <c r="H380" s="680"/>
      <c r="I380" s="490">
        <v>23.529900000000001</v>
      </c>
      <c r="J380" s="508">
        <v>23.529900000000001</v>
      </c>
      <c r="K380" s="508">
        <v>23.529900000000001</v>
      </c>
      <c r="L380" s="508"/>
      <c r="M380" s="519">
        <f t="shared" si="53"/>
        <v>9.4119600000000005</v>
      </c>
      <c r="N380" s="519">
        <f t="shared" si="54"/>
        <v>9.4119600000000005</v>
      </c>
      <c r="O380" s="330">
        <f t="shared" si="54"/>
        <v>0</v>
      </c>
      <c r="P380" s="105"/>
    </row>
    <row r="381" spans="1:16" ht="16.899999999999999" customHeight="1" x14ac:dyDescent="0.25">
      <c r="A381" s="60">
        <v>9</v>
      </c>
      <c r="B381" s="680"/>
      <c r="C381" s="8" t="s">
        <v>109</v>
      </c>
      <c r="D381" s="8" t="s">
        <v>22</v>
      </c>
      <c r="E381" s="8" t="s">
        <v>9</v>
      </c>
      <c r="F381" s="132">
        <v>11</v>
      </c>
      <c r="G381" s="132">
        <v>2</v>
      </c>
      <c r="H381" s="681"/>
      <c r="I381" s="490">
        <v>8.3638999999999992</v>
      </c>
      <c r="J381" s="508">
        <v>8.3638999999999992</v>
      </c>
      <c r="K381" s="508">
        <v>8.3638999999999992</v>
      </c>
      <c r="L381" s="508"/>
      <c r="M381" s="519">
        <f t="shared" si="53"/>
        <v>3.3455599999999999</v>
      </c>
      <c r="N381" s="519">
        <f t="shared" si="54"/>
        <v>3.3455599999999999</v>
      </c>
      <c r="O381" s="330">
        <f t="shared" si="54"/>
        <v>0</v>
      </c>
      <c r="P381" s="105"/>
    </row>
    <row r="382" spans="1:16" ht="16.899999999999999" customHeight="1" x14ac:dyDescent="0.25">
      <c r="A382" s="60">
        <v>10</v>
      </c>
      <c r="B382" s="680"/>
      <c r="C382" s="8" t="s">
        <v>116</v>
      </c>
      <c r="D382" s="8" t="s">
        <v>53</v>
      </c>
      <c r="E382" s="8" t="s">
        <v>9</v>
      </c>
      <c r="F382" s="124">
        <v>7</v>
      </c>
      <c r="G382" s="124">
        <v>387</v>
      </c>
      <c r="H382" s="709" t="s">
        <v>118</v>
      </c>
      <c r="I382" s="490">
        <v>4.1158999999999999</v>
      </c>
      <c r="J382" s="508">
        <v>4.1158999999999999</v>
      </c>
      <c r="K382" s="508">
        <v>4.1158999999999999</v>
      </c>
      <c r="L382" s="508"/>
      <c r="M382" s="519">
        <f t="shared" si="53"/>
        <v>1.64636</v>
      </c>
      <c r="N382" s="519">
        <f t="shared" si="54"/>
        <v>1.64636</v>
      </c>
      <c r="O382" s="330">
        <f t="shared" si="54"/>
        <v>0</v>
      </c>
      <c r="P382" s="105"/>
    </row>
    <row r="383" spans="1:16" ht="16.899999999999999" customHeight="1" x14ac:dyDescent="0.25">
      <c r="A383" s="60">
        <v>11</v>
      </c>
      <c r="B383" s="680"/>
      <c r="C383" s="8" t="s">
        <v>116</v>
      </c>
      <c r="D383" s="8" t="s">
        <v>117</v>
      </c>
      <c r="E383" s="8" t="s">
        <v>9</v>
      </c>
      <c r="F383" s="124">
        <v>7</v>
      </c>
      <c r="G383" s="124">
        <v>388</v>
      </c>
      <c r="H383" s="710"/>
      <c r="I383" s="490">
        <v>4.8677000000000001</v>
      </c>
      <c r="J383" s="508">
        <v>4.8677000000000001</v>
      </c>
      <c r="K383" s="508">
        <v>4.8677000000000001</v>
      </c>
      <c r="L383" s="508"/>
      <c r="M383" s="519">
        <f t="shared" si="53"/>
        <v>1.9470800000000001</v>
      </c>
      <c r="N383" s="519">
        <f t="shared" si="54"/>
        <v>1.9470800000000001</v>
      </c>
      <c r="O383" s="330">
        <f t="shared" si="54"/>
        <v>0</v>
      </c>
      <c r="P383" s="105"/>
    </row>
    <row r="384" spans="1:16" ht="16.899999999999999" customHeight="1" x14ac:dyDescent="0.25">
      <c r="A384" s="60">
        <v>12</v>
      </c>
      <c r="B384" s="680"/>
      <c r="C384" s="8" t="s">
        <v>116</v>
      </c>
      <c r="D384" s="8" t="s">
        <v>23</v>
      </c>
      <c r="E384" s="8" t="s">
        <v>9</v>
      </c>
      <c r="F384" s="124">
        <v>7</v>
      </c>
      <c r="G384" s="124">
        <v>389</v>
      </c>
      <c r="H384" s="710"/>
      <c r="I384" s="490">
        <v>0.9335</v>
      </c>
      <c r="J384" s="508">
        <v>0.9335</v>
      </c>
      <c r="K384" s="508">
        <v>0.9335</v>
      </c>
      <c r="L384" s="508"/>
      <c r="M384" s="519">
        <f t="shared" si="53"/>
        <v>0.37340000000000001</v>
      </c>
      <c r="N384" s="519">
        <f t="shared" si="54"/>
        <v>0.37340000000000001</v>
      </c>
      <c r="O384" s="330">
        <f t="shared" si="54"/>
        <v>0</v>
      </c>
      <c r="P384" s="105"/>
    </row>
    <row r="385" spans="1:18" ht="16.899999999999999" customHeight="1" x14ac:dyDescent="0.25">
      <c r="A385" s="60">
        <v>13</v>
      </c>
      <c r="B385" s="680"/>
      <c r="C385" s="8" t="s">
        <v>116</v>
      </c>
      <c r="D385" s="8" t="s">
        <v>117</v>
      </c>
      <c r="E385" s="8" t="s">
        <v>11</v>
      </c>
      <c r="F385" s="124">
        <v>7</v>
      </c>
      <c r="G385" s="124">
        <v>391</v>
      </c>
      <c r="H385" s="710"/>
      <c r="I385" s="490">
        <v>7.5522999999999998</v>
      </c>
      <c r="J385" s="508">
        <v>7.5522999999999998</v>
      </c>
      <c r="K385" s="508">
        <v>7.5522999999999998</v>
      </c>
      <c r="L385" s="508"/>
      <c r="M385" s="519">
        <f t="shared" si="53"/>
        <v>3.0209200000000003</v>
      </c>
      <c r="N385" s="519">
        <f t="shared" si="54"/>
        <v>3.0209200000000003</v>
      </c>
      <c r="O385" s="330">
        <f t="shared" si="54"/>
        <v>0</v>
      </c>
      <c r="P385" s="105"/>
    </row>
    <row r="386" spans="1:18" ht="16.899999999999999" customHeight="1" x14ac:dyDescent="0.25">
      <c r="A386" s="60">
        <v>14</v>
      </c>
      <c r="B386" s="681"/>
      <c r="C386" s="8" t="s">
        <v>116</v>
      </c>
      <c r="D386" s="8" t="s">
        <v>119</v>
      </c>
      <c r="E386" s="8" t="s">
        <v>9</v>
      </c>
      <c r="F386" s="124">
        <v>7</v>
      </c>
      <c r="G386" s="124">
        <v>392</v>
      </c>
      <c r="H386" s="711"/>
      <c r="I386" s="490">
        <v>4.7819000000000003</v>
      </c>
      <c r="J386" s="508">
        <v>4.7819000000000003</v>
      </c>
      <c r="K386" s="508">
        <v>4.7819000000000003</v>
      </c>
      <c r="L386" s="508"/>
      <c r="M386" s="519">
        <f t="shared" si="53"/>
        <v>1.9127600000000002</v>
      </c>
      <c r="N386" s="519">
        <f t="shared" si="54"/>
        <v>1.9127600000000002</v>
      </c>
      <c r="O386" s="330">
        <f t="shared" si="54"/>
        <v>0</v>
      </c>
      <c r="P386" s="105"/>
    </row>
    <row r="387" spans="1:18" ht="16.899999999999999" customHeight="1" x14ac:dyDescent="0.25">
      <c r="A387" s="60" t="s">
        <v>61</v>
      </c>
      <c r="B387" s="133" t="s">
        <v>62</v>
      </c>
      <c r="C387" s="52"/>
      <c r="D387" s="52"/>
      <c r="E387" s="52"/>
      <c r="F387" s="134"/>
      <c r="G387" s="134"/>
      <c r="H387" s="59"/>
      <c r="I387" s="480">
        <f>SUM(I388)</f>
        <v>2.7953999999999999</v>
      </c>
      <c r="J387" s="480">
        <f t="shared" ref="J387:L387" si="56">SUM(J388)</f>
        <v>2.7953999999999999</v>
      </c>
      <c r="K387" s="480">
        <f t="shared" si="56"/>
        <v>0</v>
      </c>
      <c r="L387" s="480">
        <f t="shared" si="56"/>
        <v>2.7953999999999999</v>
      </c>
      <c r="M387" s="519">
        <f t="shared" si="53"/>
        <v>1.11816</v>
      </c>
      <c r="N387" s="519">
        <f t="shared" si="54"/>
        <v>0</v>
      </c>
      <c r="O387" s="330">
        <f t="shared" si="54"/>
        <v>1.11816</v>
      </c>
      <c r="P387" s="52"/>
    </row>
    <row r="388" spans="1:18" ht="16.899999999999999" customHeight="1" x14ac:dyDescent="0.25">
      <c r="A388" s="60">
        <v>1</v>
      </c>
      <c r="B388" s="135" t="s">
        <v>120</v>
      </c>
      <c r="C388" s="8" t="s">
        <v>114</v>
      </c>
      <c r="D388" s="8" t="s">
        <v>12</v>
      </c>
      <c r="E388" s="8" t="s">
        <v>11</v>
      </c>
      <c r="F388" s="132">
        <v>4</v>
      </c>
      <c r="G388" s="132">
        <v>149</v>
      </c>
      <c r="H388" s="51" t="s">
        <v>209</v>
      </c>
      <c r="I388" s="490">
        <v>2.7953999999999999</v>
      </c>
      <c r="J388" s="508">
        <v>2.7953999999999999</v>
      </c>
      <c r="K388" s="508"/>
      <c r="L388" s="508">
        <v>2.7953999999999999</v>
      </c>
      <c r="M388" s="519">
        <f t="shared" si="53"/>
        <v>1.11816</v>
      </c>
      <c r="N388" s="519">
        <f t="shared" si="54"/>
        <v>0</v>
      </c>
      <c r="O388" s="330">
        <f t="shared" si="54"/>
        <v>1.11816</v>
      </c>
      <c r="P388" s="105"/>
    </row>
    <row r="389" spans="1:18" s="210" customFormat="1" ht="16.899999999999999" customHeight="1" x14ac:dyDescent="0.25">
      <c r="A389" s="206"/>
      <c r="B389" s="208" t="s">
        <v>222</v>
      </c>
      <c r="C389" s="208"/>
      <c r="D389" s="208"/>
      <c r="E389" s="208"/>
      <c r="F389" s="208"/>
      <c r="G389" s="208"/>
      <c r="H389" s="209"/>
      <c r="I389" s="479">
        <f>I390+I481</f>
        <v>506.99970000000002</v>
      </c>
      <c r="J389" s="524">
        <f>K389+L389</f>
        <v>295.76440000000002</v>
      </c>
      <c r="K389" s="524">
        <f t="shared" ref="K389:L389" si="57">K390+K481</f>
        <v>289.78050000000002</v>
      </c>
      <c r="L389" s="524">
        <f t="shared" si="57"/>
        <v>5.9839000000000002</v>
      </c>
      <c r="M389" s="524">
        <f>N389+O389</f>
        <v>118.30576000000001</v>
      </c>
      <c r="N389" s="524">
        <f>K389*0.4</f>
        <v>115.91220000000001</v>
      </c>
      <c r="O389" s="336">
        <f>L389*0.4</f>
        <v>2.3935600000000004</v>
      </c>
      <c r="P389" s="236"/>
    </row>
    <row r="390" spans="1:18" s="70" customFormat="1" ht="16.899999999999999" customHeight="1" x14ac:dyDescent="0.25">
      <c r="A390" s="12" t="s">
        <v>122</v>
      </c>
      <c r="B390" s="27" t="s">
        <v>45</v>
      </c>
      <c r="C390" s="27"/>
      <c r="D390" s="27"/>
      <c r="E390" s="27"/>
      <c r="F390" s="27"/>
      <c r="G390" s="27"/>
      <c r="H390" s="28"/>
      <c r="I390" s="488">
        <f>I391+I426+I439+I461+I467+I475</f>
        <v>501.01580000000001</v>
      </c>
      <c r="J390" s="525">
        <f>J391+J426+J439+J461+J467+J475</f>
        <v>289.78050000000002</v>
      </c>
      <c r="K390" s="488">
        <f>K391+K426+K439+K461+K467+K475</f>
        <v>289.78050000000002</v>
      </c>
      <c r="L390" s="488">
        <f t="shared" ref="L390" si="58">L391+L426+L439+L461+L467+L475</f>
        <v>0</v>
      </c>
      <c r="M390" s="525">
        <f>M391+M426+M439+M461+M467+M475</f>
        <v>115.91220000000001</v>
      </c>
      <c r="N390" s="525">
        <f t="shared" ref="N390:N453" si="59">K390*0.4</f>
        <v>115.91220000000001</v>
      </c>
      <c r="O390" s="338"/>
      <c r="P390" s="4"/>
      <c r="R390" s="107"/>
    </row>
    <row r="391" spans="1:18" s="70" customFormat="1" ht="16.899999999999999" customHeight="1" x14ac:dyDescent="0.25">
      <c r="A391" s="28" t="s">
        <v>25</v>
      </c>
      <c r="B391" s="28" t="s">
        <v>140</v>
      </c>
      <c r="C391" s="29"/>
      <c r="D391" s="29"/>
      <c r="E391" s="29"/>
      <c r="F391" s="29"/>
      <c r="G391" s="29"/>
      <c r="H391" s="28"/>
      <c r="I391" s="526">
        <f>SUM(I392:I425)</f>
        <v>189.83330000000001</v>
      </c>
      <c r="J391" s="525">
        <f t="shared" ref="J391:J454" si="60">K391+L391</f>
        <v>41.145400000000002</v>
      </c>
      <c r="K391" s="526">
        <f t="shared" ref="K391:L391" si="61">SUM(K392:K425)</f>
        <v>41.145400000000002</v>
      </c>
      <c r="L391" s="526">
        <f t="shared" si="61"/>
        <v>0</v>
      </c>
      <c r="M391" s="525">
        <f t="shared" ref="M391:M454" si="62">N391+O391</f>
        <v>16.458160000000003</v>
      </c>
      <c r="N391" s="525">
        <f t="shared" si="59"/>
        <v>16.458160000000003</v>
      </c>
      <c r="O391" s="338"/>
      <c r="P391" s="197"/>
      <c r="R391" s="107"/>
    </row>
    <row r="392" spans="1:18" s="70" customFormat="1" ht="16.899999999999999" customHeight="1" x14ac:dyDescent="0.25">
      <c r="A392" s="111">
        <v>1</v>
      </c>
      <c r="B392" s="695" t="s">
        <v>139</v>
      </c>
      <c r="C392" s="26" t="s">
        <v>46</v>
      </c>
      <c r="D392" s="26">
        <v>2</v>
      </c>
      <c r="E392" s="26">
        <v>36</v>
      </c>
      <c r="F392" s="26">
        <v>4</v>
      </c>
      <c r="G392" s="26">
        <v>97</v>
      </c>
      <c r="H392" s="736" t="s">
        <v>136</v>
      </c>
      <c r="I392" s="510">
        <v>2.1084000000000001</v>
      </c>
      <c r="J392" s="527">
        <f t="shared" si="60"/>
        <v>2.1084000000000001</v>
      </c>
      <c r="K392" s="510">
        <v>2.1084000000000001</v>
      </c>
      <c r="L392" s="510"/>
      <c r="M392" s="527">
        <f t="shared" si="62"/>
        <v>0.84336000000000011</v>
      </c>
      <c r="N392" s="527">
        <f t="shared" si="59"/>
        <v>0.84336000000000011</v>
      </c>
      <c r="O392" s="341"/>
      <c r="P392" s="17"/>
    </row>
    <row r="393" spans="1:18" s="70" customFormat="1" ht="16.899999999999999" customHeight="1" x14ac:dyDescent="0.25">
      <c r="A393" s="26">
        <v>2</v>
      </c>
      <c r="B393" s="696"/>
      <c r="C393" s="26" t="s">
        <v>47</v>
      </c>
      <c r="D393" s="26">
        <v>2</v>
      </c>
      <c r="E393" s="26">
        <v>46</v>
      </c>
      <c r="F393" s="26">
        <v>8</v>
      </c>
      <c r="G393" s="26">
        <v>255</v>
      </c>
      <c r="H393" s="747"/>
      <c r="I393" s="510">
        <v>5.1308999999999996</v>
      </c>
      <c r="J393" s="527">
        <f t="shared" si="60"/>
        <v>1.9129</v>
      </c>
      <c r="K393" s="510">
        <v>1.9129</v>
      </c>
      <c r="L393" s="510"/>
      <c r="M393" s="527">
        <f t="shared" si="62"/>
        <v>0.76516000000000006</v>
      </c>
      <c r="N393" s="527">
        <f t="shared" si="59"/>
        <v>0.76516000000000006</v>
      </c>
      <c r="O393" s="341"/>
      <c r="P393" s="15"/>
    </row>
    <row r="394" spans="1:18" s="70" customFormat="1" ht="16.899999999999999" customHeight="1" x14ac:dyDescent="0.25">
      <c r="A394" s="26">
        <v>3</v>
      </c>
      <c r="B394" s="696"/>
      <c r="C394" s="26" t="s">
        <v>46</v>
      </c>
      <c r="D394" s="26">
        <v>2</v>
      </c>
      <c r="E394" s="26">
        <v>46</v>
      </c>
      <c r="F394" s="26">
        <v>8</v>
      </c>
      <c r="G394" s="26">
        <v>256</v>
      </c>
      <c r="H394" s="737"/>
      <c r="I394" s="510">
        <v>13.1663</v>
      </c>
      <c r="J394" s="527">
        <f t="shared" si="60"/>
        <v>12.5656</v>
      </c>
      <c r="K394" s="510">
        <v>12.5656</v>
      </c>
      <c r="L394" s="510"/>
      <c r="M394" s="527">
        <f t="shared" si="62"/>
        <v>5.0262400000000005</v>
      </c>
      <c r="N394" s="527">
        <f t="shared" si="59"/>
        <v>5.0262400000000005</v>
      </c>
      <c r="O394" s="341"/>
      <c r="P394" s="15"/>
    </row>
    <row r="395" spans="1:18" s="70" customFormat="1" ht="16.899999999999999" customHeight="1" x14ac:dyDescent="0.25">
      <c r="A395" s="26">
        <v>4</v>
      </c>
      <c r="B395" s="696"/>
      <c r="C395" s="26">
        <v>1</v>
      </c>
      <c r="D395" s="26">
        <v>1</v>
      </c>
      <c r="E395" s="26">
        <v>36</v>
      </c>
      <c r="F395" s="26">
        <v>3</v>
      </c>
      <c r="G395" s="26">
        <v>177</v>
      </c>
      <c r="H395" s="736" t="s">
        <v>138</v>
      </c>
      <c r="I395" s="510">
        <v>0.49730000000000002</v>
      </c>
      <c r="J395" s="527">
        <f t="shared" si="60"/>
        <v>0.49730000000000002</v>
      </c>
      <c r="K395" s="510">
        <v>0.49730000000000002</v>
      </c>
      <c r="L395" s="510"/>
      <c r="M395" s="527">
        <f t="shared" si="62"/>
        <v>0.19892000000000001</v>
      </c>
      <c r="N395" s="527">
        <f t="shared" si="59"/>
        <v>0.19892000000000001</v>
      </c>
      <c r="O395" s="341"/>
      <c r="P395" s="16"/>
    </row>
    <row r="396" spans="1:18" s="70" customFormat="1" ht="16.899999999999999" customHeight="1" x14ac:dyDescent="0.25">
      <c r="A396" s="26">
        <v>5</v>
      </c>
      <c r="B396" s="696"/>
      <c r="C396" s="26">
        <v>1</v>
      </c>
      <c r="D396" s="26">
        <v>5</v>
      </c>
      <c r="E396" s="26">
        <v>36</v>
      </c>
      <c r="F396" s="26">
        <v>3</v>
      </c>
      <c r="G396" s="26">
        <v>178</v>
      </c>
      <c r="H396" s="747"/>
      <c r="I396" s="510">
        <v>4.7859999999999996</v>
      </c>
      <c r="J396" s="527">
        <f t="shared" si="60"/>
        <v>4.7859999999999996</v>
      </c>
      <c r="K396" s="510">
        <v>4.7859999999999996</v>
      </c>
      <c r="L396" s="510"/>
      <c r="M396" s="527">
        <f t="shared" si="62"/>
        <v>1.9143999999999999</v>
      </c>
      <c r="N396" s="527">
        <f t="shared" si="59"/>
        <v>1.9143999999999999</v>
      </c>
      <c r="O396" s="341"/>
      <c r="P396" s="15"/>
    </row>
    <row r="397" spans="1:18" s="70" customFormat="1" ht="16.899999999999999" customHeight="1" x14ac:dyDescent="0.25">
      <c r="A397" s="26">
        <v>6</v>
      </c>
      <c r="B397" s="696"/>
      <c r="C397" s="26">
        <v>1</v>
      </c>
      <c r="D397" s="26">
        <v>2</v>
      </c>
      <c r="E397" s="26">
        <v>36</v>
      </c>
      <c r="F397" s="26">
        <v>4</v>
      </c>
      <c r="G397" s="26">
        <v>104</v>
      </c>
      <c r="H397" s="747"/>
      <c r="I397" s="510">
        <v>1.9502999999999999</v>
      </c>
      <c r="J397" s="527">
        <f t="shared" si="60"/>
        <v>1.9502999999999999</v>
      </c>
      <c r="K397" s="510">
        <v>1.9502999999999999</v>
      </c>
      <c r="L397" s="510"/>
      <c r="M397" s="527">
        <f t="shared" si="62"/>
        <v>0.78012000000000004</v>
      </c>
      <c r="N397" s="527">
        <f t="shared" si="59"/>
        <v>0.78012000000000004</v>
      </c>
      <c r="O397" s="341"/>
      <c r="P397" s="15"/>
    </row>
    <row r="398" spans="1:18" s="70" customFormat="1" ht="16.899999999999999" customHeight="1" x14ac:dyDescent="0.25">
      <c r="A398" s="26">
        <v>7</v>
      </c>
      <c r="B398" s="696"/>
      <c r="C398" s="26">
        <v>1</v>
      </c>
      <c r="D398" s="26">
        <v>4</v>
      </c>
      <c r="E398" s="26">
        <v>36</v>
      </c>
      <c r="F398" s="26">
        <v>4</v>
      </c>
      <c r="G398" s="26">
        <v>103</v>
      </c>
      <c r="H398" s="747"/>
      <c r="I398" s="510">
        <v>6.9259000000000004</v>
      </c>
      <c r="J398" s="527">
        <f t="shared" si="60"/>
        <v>6.9259000000000004</v>
      </c>
      <c r="K398" s="510">
        <v>6.9259000000000004</v>
      </c>
      <c r="L398" s="510"/>
      <c r="M398" s="527">
        <f t="shared" si="62"/>
        <v>2.7703600000000002</v>
      </c>
      <c r="N398" s="527">
        <f t="shared" si="59"/>
        <v>2.7703600000000002</v>
      </c>
      <c r="O398" s="341"/>
      <c r="P398" s="17"/>
    </row>
    <row r="399" spans="1:18" s="70" customFormat="1" ht="16.899999999999999" customHeight="1" x14ac:dyDescent="0.25">
      <c r="A399" s="26">
        <v>8</v>
      </c>
      <c r="B399" s="696"/>
      <c r="C399" s="26">
        <v>2</v>
      </c>
      <c r="D399" s="26">
        <v>4</v>
      </c>
      <c r="E399" s="26">
        <v>36</v>
      </c>
      <c r="F399" s="26">
        <v>4</v>
      </c>
      <c r="G399" s="26">
        <v>103</v>
      </c>
      <c r="H399" s="747"/>
      <c r="I399" s="510">
        <v>4.1430999999999996</v>
      </c>
      <c r="J399" s="527">
        <f t="shared" si="60"/>
        <v>2.0310999999999999</v>
      </c>
      <c r="K399" s="510">
        <v>2.0310999999999999</v>
      </c>
      <c r="L399" s="510"/>
      <c r="M399" s="527">
        <f t="shared" si="62"/>
        <v>0.81244000000000005</v>
      </c>
      <c r="N399" s="527">
        <f t="shared" si="59"/>
        <v>0.81244000000000005</v>
      </c>
      <c r="O399" s="341"/>
      <c r="P399" s="15"/>
    </row>
    <row r="400" spans="1:18" s="70" customFormat="1" ht="16.899999999999999" customHeight="1" x14ac:dyDescent="0.25">
      <c r="A400" s="26">
        <v>9</v>
      </c>
      <c r="B400" s="696"/>
      <c r="C400" s="26">
        <v>1</v>
      </c>
      <c r="D400" s="26">
        <v>8</v>
      </c>
      <c r="E400" s="26">
        <v>37</v>
      </c>
      <c r="F400" s="26">
        <v>9</v>
      </c>
      <c r="G400" s="26">
        <v>383</v>
      </c>
      <c r="H400" s="737"/>
      <c r="I400" s="510">
        <v>0.89990000000000003</v>
      </c>
      <c r="J400" s="527">
        <f t="shared" si="60"/>
        <v>0.89990000000000003</v>
      </c>
      <c r="K400" s="510">
        <v>0.89990000000000003</v>
      </c>
      <c r="L400" s="510"/>
      <c r="M400" s="527">
        <f t="shared" si="62"/>
        <v>0.35996000000000006</v>
      </c>
      <c r="N400" s="527">
        <f t="shared" si="59"/>
        <v>0.35996000000000006</v>
      </c>
      <c r="O400" s="341"/>
      <c r="P400" s="15"/>
    </row>
    <row r="401" spans="1:18" s="70" customFormat="1" ht="16.899999999999999" customHeight="1" x14ac:dyDescent="0.25">
      <c r="A401" s="26">
        <v>10</v>
      </c>
      <c r="B401" s="696"/>
      <c r="C401" s="26">
        <v>3</v>
      </c>
      <c r="D401" s="26">
        <v>8</v>
      </c>
      <c r="E401" s="26">
        <v>36</v>
      </c>
      <c r="F401" s="26">
        <v>3</v>
      </c>
      <c r="G401" s="26">
        <v>82</v>
      </c>
      <c r="H401" s="736" t="s">
        <v>137</v>
      </c>
      <c r="I401" s="510">
        <v>3.0246</v>
      </c>
      <c r="J401" s="527">
        <f t="shared" si="60"/>
        <v>1.7225999999999999</v>
      </c>
      <c r="K401" s="510">
        <v>1.7225999999999999</v>
      </c>
      <c r="L401" s="510"/>
      <c r="M401" s="527">
        <f t="shared" si="62"/>
        <v>0.68903999999999999</v>
      </c>
      <c r="N401" s="527">
        <f t="shared" si="59"/>
        <v>0.68903999999999999</v>
      </c>
      <c r="O401" s="341"/>
      <c r="P401" s="15"/>
    </row>
    <row r="402" spans="1:18" s="70" customFormat="1" ht="16.899999999999999" customHeight="1" x14ac:dyDescent="0.25">
      <c r="A402" s="26">
        <v>11</v>
      </c>
      <c r="B402" s="696"/>
      <c r="C402" s="26">
        <v>1</v>
      </c>
      <c r="D402" s="26">
        <v>8</v>
      </c>
      <c r="E402" s="26">
        <v>36</v>
      </c>
      <c r="F402" s="26">
        <v>3</v>
      </c>
      <c r="G402" s="26">
        <v>180</v>
      </c>
      <c r="H402" s="747"/>
      <c r="I402" s="510">
        <v>3.3967000000000001</v>
      </c>
      <c r="J402" s="527">
        <f t="shared" si="60"/>
        <v>3.3967000000000001</v>
      </c>
      <c r="K402" s="510">
        <v>3.3967000000000001</v>
      </c>
      <c r="L402" s="510"/>
      <c r="M402" s="527">
        <f t="shared" si="62"/>
        <v>1.3586800000000001</v>
      </c>
      <c r="N402" s="527">
        <f t="shared" si="59"/>
        <v>1.3586800000000001</v>
      </c>
      <c r="O402" s="341"/>
      <c r="P402" s="16"/>
    </row>
    <row r="403" spans="1:18" s="70" customFormat="1" ht="16.899999999999999" customHeight="1" x14ac:dyDescent="0.25">
      <c r="A403" s="26">
        <v>12</v>
      </c>
      <c r="B403" s="696"/>
      <c r="C403" s="26">
        <v>2</v>
      </c>
      <c r="D403" s="26">
        <v>8</v>
      </c>
      <c r="E403" s="26">
        <v>36</v>
      </c>
      <c r="F403" s="26">
        <v>8</v>
      </c>
      <c r="G403" s="26">
        <v>181</v>
      </c>
      <c r="H403" s="737"/>
      <c r="I403" s="510">
        <v>2.3487</v>
      </c>
      <c r="J403" s="527">
        <f t="shared" si="60"/>
        <v>2.3487</v>
      </c>
      <c r="K403" s="510">
        <v>2.3487</v>
      </c>
      <c r="L403" s="510"/>
      <c r="M403" s="527">
        <f t="shared" si="62"/>
        <v>0.93948000000000009</v>
      </c>
      <c r="N403" s="527">
        <f t="shared" si="59"/>
        <v>0.93948000000000009</v>
      </c>
      <c r="O403" s="341"/>
      <c r="P403" s="30"/>
    </row>
    <row r="404" spans="1:18" s="70" customFormat="1" ht="16.899999999999999" customHeight="1" x14ac:dyDescent="0.25">
      <c r="A404" s="26">
        <v>13</v>
      </c>
      <c r="B404" s="696"/>
      <c r="C404" s="26" t="s">
        <v>46</v>
      </c>
      <c r="D404" s="26">
        <v>1</v>
      </c>
      <c r="E404" s="26">
        <v>36</v>
      </c>
      <c r="F404" s="26">
        <v>3</v>
      </c>
      <c r="G404" s="26">
        <v>165</v>
      </c>
      <c r="H404" s="736" t="s">
        <v>136</v>
      </c>
      <c r="I404" s="482">
        <v>1.8464</v>
      </c>
      <c r="J404" s="527"/>
      <c r="K404" s="482"/>
      <c r="L404" s="482"/>
      <c r="M404" s="527"/>
      <c r="N404" s="527"/>
      <c r="O404" s="341"/>
      <c r="P404" s="718"/>
    </row>
    <row r="405" spans="1:18" s="70" customFormat="1" ht="16.899999999999999" customHeight="1" x14ac:dyDescent="0.25">
      <c r="A405" s="26">
        <v>14</v>
      </c>
      <c r="B405" s="696"/>
      <c r="C405" s="26" t="s">
        <v>46</v>
      </c>
      <c r="D405" s="26">
        <v>5</v>
      </c>
      <c r="E405" s="26">
        <v>36</v>
      </c>
      <c r="F405" s="26">
        <v>3</v>
      </c>
      <c r="G405" s="26">
        <v>167</v>
      </c>
      <c r="H405" s="747"/>
      <c r="I405" s="482">
        <v>17.148</v>
      </c>
      <c r="J405" s="527"/>
      <c r="K405" s="482"/>
      <c r="L405" s="482"/>
      <c r="M405" s="527"/>
      <c r="N405" s="527"/>
      <c r="O405" s="341"/>
      <c r="P405" s="719"/>
    </row>
    <row r="406" spans="1:18" s="70" customFormat="1" ht="16.899999999999999" customHeight="1" x14ac:dyDescent="0.25">
      <c r="A406" s="26">
        <v>15</v>
      </c>
      <c r="B406" s="696"/>
      <c r="C406" s="26" t="s">
        <v>46</v>
      </c>
      <c r="D406" s="26">
        <v>7</v>
      </c>
      <c r="E406" s="26">
        <v>36</v>
      </c>
      <c r="F406" s="26">
        <v>3</v>
      </c>
      <c r="G406" s="26">
        <v>169</v>
      </c>
      <c r="H406" s="747"/>
      <c r="I406" s="482">
        <v>25.8796</v>
      </c>
      <c r="J406" s="527"/>
      <c r="K406" s="482"/>
      <c r="L406" s="482"/>
      <c r="M406" s="527"/>
      <c r="N406" s="527"/>
      <c r="O406" s="341"/>
      <c r="P406" s="719"/>
    </row>
    <row r="407" spans="1:18" s="70" customFormat="1" ht="16.899999999999999" customHeight="1" x14ac:dyDescent="0.25">
      <c r="A407" s="26">
        <v>16</v>
      </c>
      <c r="B407" s="696"/>
      <c r="C407" s="26" t="s">
        <v>46</v>
      </c>
      <c r="D407" s="26">
        <v>8</v>
      </c>
      <c r="E407" s="26">
        <v>36</v>
      </c>
      <c r="F407" s="26">
        <v>3</v>
      </c>
      <c r="G407" s="26">
        <v>171</v>
      </c>
      <c r="H407" s="747"/>
      <c r="I407" s="482">
        <v>4.8644999999999996</v>
      </c>
      <c r="J407" s="527"/>
      <c r="K407" s="482"/>
      <c r="L407" s="482"/>
      <c r="M407" s="527"/>
      <c r="N407" s="527"/>
      <c r="O407" s="341"/>
      <c r="P407" s="719"/>
    </row>
    <row r="408" spans="1:18" s="70" customFormat="1" ht="16.899999999999999" customHeight="1" x14ac:dyDescent="0.25">
      <c r="A408" s="26">
        <v>17</v>
      </c>
      <c r="B408" s="696"/>
      <c r="C408" s="26" t="s">
        <v>46</v>
      </c>
      <c r="D408" s="26">
        <v>4</v>
      </c>
      <c r="E408" s="26">
        <v>36</v>
      </c>
      <c r="F408" s="26">
        <v>4</v>
      </c>
      <c r="G408" s="26">
        <v>98</v>
      </c>
      <c r="H408" s="747"/>
      <c r="I408" s="482">
        <v>4.3182999999999998</v>
      </c>
      <c r="J408" s="527"/>
      <c r="K408" s="482"/>
      <c r="L408" s="482"/>
      <c r="M408" s="527"/>
      <c r="N408" s="527"/>
      <c r="O408" s="341"/>
      <c r="P408" s="719"/>
      <c r="Q408" s="176"/>
      <c r="R408" s="176"/>
    </row>
    <row r="409" spans="1:18" s="70" customFormat="1" ht="16.899999999999999" customHeight="1" x14ac:dyDescent="0.25">
      <c r="A409" s="26">
        <v>18</v>
      </c>
      <c r="B409" s="696"/>
      <c r="C409" s="26" t="s">
        <v>46</v>
      </c>
      <c r="D409" s="26">
        <v>3</v>
      </c>
      <c r="E409" s="26">
        <v>36</v>
      </c>
      <c r="F409" s="26">
        <v>4</v>
      </c>
      <c r="G409" s="26">
        <v>99</v>
      </c>
      <c r="H409" s="747"/>
      <c r="I409" s="482">
        <v>3.4902000000000002</v>
      </c>
      <c r="J409" s="527"/>
      <c r="K409" s="482"/>
      <c r="L409" s="482"/>
      <c r="M409" s="527"/>
      <c r="N409" s="527"/>
      <c r="O409" s="341"/>
      <c r="P409" s="719"/>
      <c r="Q409" s="176"/>
      <c r="R409" s="176"/>
    </row>
    <row r="410" spans="1:18" s="70" customFormat="1" ht="16.899999999999999" customHeight="1" x14ac:dyDescent="0.25">
      <c r="A410" s="26">
        <v>19</v>
      </c>
      <c r="B410" s="696"/>
      <c r="C410" s="26" t="s">
        <v>46</v>
      </c>
      <c r="D410" s="26">
        <v>4</v>
      </c>
      <c r="E410" s="26">
        <v>37</v>
      </c>
      <c r="F410" s="26">
        <v>4</v>
      </c>
      <c r="G410" s="26">
        <v>100</v>
      </c>
      <c r="H410" s="747"/>
      <c r="I410" s="482">
        <v>11.6486</v>
      </c>
      <c r="J410" s="527"/>
      <c r="K410" s="482"/>
      <c r="L410" s="482"/>
      <c r="M410" s="527"/>
      <c r="N410" s="527"/>
      <c r="O410" s="341"/>
      <c r="P410" s="719"/>
      <c r="Q410" s="176"/>
      <c r="R410" s="176"/>
    </row>
    <row r="411" spans="1:18" s="70" customFormat="1" ht="16.899999999999999" customHeight="1" x14ac:dyDescent="0.25">
      <c r="A411" s="26">
        <v>20</v>
      </c>
      <c r="B411" s="696"/>
      <c r="C411" s="26" t="s">
        <v>46</v>
      </c>
      <c r="D411" s="26">
        <v>6</v>
      </c>
      <c r="E411" s="26">
        <v>36</v>
      </c>
      <c r="F411" s="26">
        <v>4</v>
      </c>
      <c r="G411" s="26">
        <v>101</v>
      </c>
      <c r="H411" s="747"/>
      <c r="I411" s="482">
        <v>1.7708999999999999</v>
      </c>
      <c r="J411" s="527"/>
      <c r="K411" s="482"/>
      <c r="L411" s="482"/>
      <c r="M411" s="527"/>
      <c r="N411" s="527"/>
      <c r="O411" s="341"/>
      <c r="P411" s="719"/>
      <c r="Q411" s="176"/>
      <c r="R411" s="176"/>
    </row>
    <row r="412" spans="1:18" s="70" customFormat="1" ht="16.899999999999999" customHeight="1" x14ac:dyDescent="0.25">
      <c r="A412" s="26">
        <v>21</v>
      </c>
      <c r="B412" s="696"/>
      <c r="C412" s="26" t="s">
        <v>46</v>
      </c>
      <c r="D412" s="26">
        <v>12</v>
      </c>
      <c r="E412" s="26">
        <v>36</v>
      </c>
      <c r="F412" s="26">
        <v>8</v>
      </c>
      <c r="G412" s="26">
        <v>254</v>
      </c>
      <c r="H412" s="737"/>
      <c r="I412" s="482">
        <v>15.652900000000001</v>
      </c>
      <c r="J412" s="527"/>
      <c r="K412" s="482"/>
      <c r="L412" s="482"/>
      <c r="M412" s="527"/>
      <c r="N412" s="527"/>
      <c r="O412" s="341"/>
      <c r="P412" s="719"/>
      <c r="Q412" s="176"/>
      <c r="R412" s="176"/>
    </row>
    <row r="413" spans="1:18" s="70" customFormat="1" ht="16.899999999999999" customHeight="1" x14ac:dyDescent="0.25">
      <c r="A413" s="26">
        <v>22</v>
      </c>
      <c r="B413" s="696"/>
      <c r="C413" s="26" t="s">
        <v>47</v>
      </c>
      <c r="D413" s="26">
        <v>7</v>
      </c>
      <c r="E413" s="26">
        <v>36</v>
      </c>
      <c r="F413" s="26">
        <v>3</v>
      </c>
      <c r="G413" s="26">
        <v>172</v>
      </c>
      <c r="H413" s="736" t="s">
        <v>136</v>
      </c>
      <c r="I413" s="482">
        <v>2.3990999999999998</v>
      </c>
      <c r="J413" s="527"/>
      <c r="K413" s="482"/>
      <c r="L413" s="482"/>
      <c r="M413" s="527"/>
      <c r="N413" s="527"/>
      <c r="O413" s="341"/>
      <c r="P413" s="719"/>
      <c r="Q413" s="176"/>
      <c r="R413" s="176"/>
    </row>
    <row r="414" spans="1:18" s="70" customFormat="1" ht="16.899999999999999" customHeight="1" x14ac:dyDescent="0.25">
      <c r="A414" s="26">
        <v>23</v>
      </c>
      <c r="B414" s="696"/>
      <c r="C414" s="26" t="s">
        <v>47</v>
      </c>
      <c r="D414" s="26">
        <v>5</v>
      </c>
      <c r="E414" s="26">
        <v>36</v>
      </c>
      <c r="F414" s="26">
        <v>3</v>
      </c>
      <c r="G414" s="26">
        <v>172</v>
      </c>
      <c r="H414" s="737"/>
      <c r="I414" s="482">
        <v>1.9744999999999999</v>
      </c>
      <c r="J414" s="527"/>
      <c r="K414" s="482"/>
      <c r="L414" s="482"/>
      <c r="M414" s="527"/>
      <c r="N414" s="527"/>
      <c r="O414" s="341"/>
      <c r="P414" s="719"/>
      <c r="Q414" s="176"/>
      <c r="R414" s="176"/>
    </row>
    <row r="415" spans="1:18" s="70" customFormat="1" ht="16.899999999999999" customHeight="1" x14ac:dyDescent="0.25">
      <c r="A415" s="26">
        <v>24</v>
      </c>
      <c r="B415" s="696"/>
      <c r="C415" s="26">
        <v>1</v>
      </c>
      <c r="D415" s="26">
        <v>12</v>
      </c>
      <c r="E415" s="26">
        <v>36</v>
      </c>
      <c r="F415" s="26">
        <v>8</v>
      </c>
      <c r="G415" s="26">
        <v>288</v>
      </c>
      <c r="H415" s="198" t="s">
        <v>135</v>
      </c>
      <c r="I415" s="482">
        <v>3.1017000000000001</v>
      </c>
      <c r="J415" s="527"/>
      <c r="K415" s="482"/>
      <c r="L415" s="482"/>
      <c r="M415" s="527"/>
      <c r="N415" s="527"/>
      <c r="O415" s="341"/>
      <c r="P415" s="687"/>
      <c r="Q415" s="176"/>
      <c r="R415" s="176"/>
    </row>
    <row r="416" spans="1:18" s="70" customFormat="1" ht="16.899999999999999" customHeight="1" x14ac:dyDescent="0.25">
      <c r="A416" s="26">
        <v>25</v>
      </c>
      <c r="B416" s="696"/>
      <c r="C416" s="26">
        <v>1</v>
      </c>
      <c r="D416" s="26">
        <v>10</v>
      </c>
      <c r="E416" s="26">
        <v>36</v>
      </c>
      <c r="F416" s="26">
        <v>3</v>
      </c>
      <c r="G416" s="26">
        <v>179</v>
      </c>
      <c r="H416" s="738" t="s">
        <v>134</v>
      </c>
      <c r="I416" s="482">
        <v>3.4897</v>
      </c>
      <c r="J416" s="527"/>
      <c r="K416" s="482"/>
      <c r="L416" s="482"/>
      <c r="M416" s="527"/>
      <c r="N416" s="527"/>
      <c r="O416" s="341"/>
      <c r="P416" s="718"/>
      <c r="Q416" s="176"/>
      <c r="R416" s="176"/>
    </row>
    <row r="417" spans="1:18" s="70" customFormat="1" ht="16.899999999999999" customHeight="1" x14ac:dyDescent="0.25">
      <c r="A417" s="26">
        <v>26</v>
      </c>
      <c r="B417" s="696"/>
      <c r="C417" s="26">
        <v>1</v>
      </c>
      <c r="D417" s="26">
        <v>2</v>
      </c>
      <c r="E417" s="26">
        <v>37</v>
      </c>
      <c r="F417" s="26">
        <v>4</v>
      </c>
      <c r="G417" s="26">
        <v>104</v>
      </c>
      <c r="H417" s="739"/>
      <c r="I417" s="482">
        <v>1.4092</v>
      </c>
      <c r="J417" s="527"/>
      <c r="K417" s="482"/>
      <c r="L417" s="482"/>
      <c r="M417" s="527"/>
      <c r="N417" s="527"/>
      <c r="O417" s="341"/>
      <c r="P417" s="719"/>
      <c r="Q417" s="176"/>
      <c r="R417" s="176"/>
    </row>
    <row r="418" spans="1:18" s="70" customFormat="1" ht="16.899999999999999" customHeight="1" x14ac:dyDescent="0.25">
      <c r="A418" s="26">
        <v>27</v>
      </c>
      <c r="B418" s="696"/>
      <c r="C418" s="26">
        <v>1</v>
      </c>
      <c r="D418" s="26">
        <v>3</v>
      </c>
      <c r="E418" s="26">
        <v>37</v>
      </c>
      <c r="F418" s="26">
        <v>4</v>
      </c>
      <c r="G418" s="26">
        <v>105</v>
      </c>
      <c r="H418" s="739"/>
      <c r="I418" s="482">
        <v>1.0525</v>
      </c>
      <c r="J418" s="527"/>
      <c r="K418" s="482"/>
      <c r="L418" s="482"/>
      <c r="M418" s="527"/>
      <c r="N418" s="527"/>
      <c r="O418" s="341"/>
      <c r="P418" s="719"/>
      <c r="Q418" s="176"/>
      <c r="R418" s="176"/>
    </row>
    <row r="419" spans="1:18" s="70" customFormat="1" ht="16.899999999999999" customHeight="1" x14ac:dyDescent="0.25">
      <c r="A419" s="26">
        <v>28</v>
      </c>
      <c r="B419" s="696"/>
      <c r="C419" s="26">
        <v>2</v>
      </c>
      <c r="D419" s="26">
        <v>3</v>
      </c>
      <c r="E419" s="26">
        <v>37</v>
      </c>
      <c r="F419" s="26">
        <v>4</v>
      </c>
      <c r="G419" s="26">
        <v>106</v>
      </c>
      <c r="H419" s="739"/>
      <c r="I419" s="482">
        <v>7.9096000000000002</v>
      </c>
      <c r="J419" s="527"/>
      <c r="K419" s="482"/>
      <c r="L419" s="482"/>
      <c r="M419" s="527"/>
      <c r="N419" s="527"/>
      <c r="O419" s="341"/>
      <c r="P419" s="719"/>
      <c r="Q419" s="176"/>
      <c r="R419" s="176"/>
    </row>
    <row r="420" spans="1:18" s="70" customFormat="1" ht="16.899999999999999" customHeight="1" x14ac:dyDescent="0.25">
      <c r="A420" s="26">
        <v>29</v>
      </c>
      <c r="B420" s="696"/>
      <c r="C420" s="26">
        <v>1</v>
      </c>
      <c r="D420" s="26">
        <v>4</v>
      </c>
      <c r="E420" s="26">
        <v>37</v>
      </c>
      <c r="F420" s="26">
        <v>4</v>
      </c>
      <c r="G420" s="26">
        <v>107</v>
      </c>
      <c r="H420" s="739"/>
      <c r="I420" s="482">
        <v>4.0125000000000002</v>
      </c>
      <c r="J420" s="527"/>
      <c r="K420" s="482"/>
      <c r="L420" s="482"/>
      <c r="M420" s="527"/>
      <c r="N420" s="527"/>
      <c r="O420" s="341"/>
      <c r="P420" s="719"/>
    </row>
    <row r="421" spans="1:18" s="70" customFormat="1" ht="16.899999999999999" customHeight="1" x14ac:dyDescent="0.25">
      <c r="A421" s="26">
        <v>30</v>
      </c>
      <c r="B421" s="696"/>
      <c r="C421" s="26">
        <v>1</v>
      </c>
      <c r="D421" s="26">
        <v>6</v>
      </c>
      <c r="E421" s="26">
        <v>37</v>
      </c>
      <c r="F421" s="26">
        <v>4</v>
      </c>
      <c r="G421" s="26">
        <v>108</v>
      </c>
      <c r="H421" s="739"/>
      <c r="I421" s="482">
        <v>10.311400000000001</v>
      </c>
      <c r="J421" s="527"/>
      <c r="K421" s="482"/>
      <c r="L421" s="482"/>
      <c r="M421" s="527"/>
      <c r="N421" s="527"/>
      <c r="O421" s="341"/>
      <c r="P421" s="719"/>
    </row>
    <row r="422" spans="1:18" s="70" customFormat="1" ht="16.899999999999999" customHeight="1" x14ac:dyDescent="0.25">
      <c r="A422" s="26">
        <v>31</v>
      </c>
      <c r="B422" s="696"/>
      <c r="C422" s="26">
        <v>2</v>
      </c>
      <c r="D422" s="26">
        <v>10</v>
      </c>
      <c r="E422" s="26">
        <v>36</v>
      </c>
      <c r="F422" s="26">
        <v>8</v>
      </c>
      <c r="G422" s="26">
        <v>285</v>
      </c>
      <c r="H422" s="739"/>
      <c r="I422" s="482">
        <v>1.9628000000000001</v>
      </c>
      <c r="J422" s="527"/>
      <c r="K422" s="482"/>
      <c r="L422" s="482"/>
      <c r="M422" s="527"/>
      <c r="N422" s="527"/>
      <c r="O422" s="341"/>
      <c r="P422" s="719"/>
    </row>
    <row r="423" spans="1:18" s="70" customFormat="1" ht="16.899999999999999" customHeight="1" x14ac:dyDescent="0.25">
      <c r="A423" s="26">
        <v>32</v>
      </c>
      <c r="B423" s="696"/>
      <c r="C423" s="26">
        <v>1</v>
      </c>
      <c r="D423" s="26">
        <v>14</v>
      </c>
      <c r="E423" s="26">
        <v>35</v>
      </c>
      <c r="F423" s="26">
        <v>8</v>
      </c>
      <c r="G423" s="26">
        <v>286</v>
      </c>
      <c r="H423" s="739"/>
      <c r="I423" s="482">
        <v>9.2997999999999994</v>
      </c>
      <c r="J423" s="527"/>
      <c r="K423" s="482"/>
      <c r="L423" s="482"/>
      <c r="M423" s="527"/>
      <c r="N423" s="527"/>
      <c r="O423" s="341"/>
      <c r="P423" s="719"/>
    </row>
    <row r="424" spans="1:18" s="70" customFormat="1" ht="16.899999999999999" customHeight="1" x14ac:dyDescent="0.25">
      <c r="A424" s="26">
        <v>33</v>
      </c>
      <c r="B424" s="696"/>
      <c r="C424" s="26">
        <v>2</v>
      </c>
      <c r="D424" s="26">
        <v>14</v>
      </c>
      <c r="E424" s="26">
        <v>35</v>
      </c>
      <c r="F424" s="26">
        <v>8</v>
      </c>
      <c r="G424" s="26">
        <v>287</v>
      </c>
      <c r="H424" s="739"/>
      <c r="I424" s="482">
        <v>1.7287999999999999</v>
      </c>
      <c r="J424" s="527"/>
      <c r="K424" s="482"/>
      <c r="L424" s="482"/>
      <c r="M424" s="527"/>
      <c r="N424" s="527"/>
      <c r="O424" s="341"/>
      <c r="P424" s="719"/>
    </row>
    <row r="425" spans="1:18" s="70" customFormat="1" ht="16.899999999999999" customHeight="1" x14ac:dyDescent="0.25">
      <c r="A425" s="26">
        <v>34</v>
      </c>
      <c r="B425" s="697"/>
      <c r="C425" s="26">
        <v>1</v>
      </c>
      <c r="D425" s="26">
        <v>11</v>
      </c>
      <c r="E425" s="26">
        <v>36</v>
      </c>
      <c r="F425" s="26">
        <v>9</v>
      </c>
      <c r="G425" s="26">
        <v>384</v>
      </c>
      <c r="H425" s="740"/>
      <c r="I425" s="482">
        <v>6.1841999999999997</v>
      </c>
      <c r="J425" s="527"/>
      <c r="K425" s="482"/>
      <c r="L425" s="482"/>
      <c r="M425" s="527"/>
      <c r="N425" s="527"/>
      <c r="O425" s="341"/>
      <c r="P425" s="687"/>
    </row>
    <row r="426" spans="1:18" s="70" customFormat="1" ht="16.899999999999999" customHeight="1" x14ac:dyDescent="0.25">
      <c r="A426" s="28" t="s">
        <v>30</v>
      </c>
      <c r="B426" s="28" t="s">
        <v>142</v>
      </c>
      <c r="C426" s="136"/>
      <c r="D426" s="136"/>
      <c r="E426" s="136"/>
      <c r="F426" s="137"/>
      <c r="G426" s="137"/>
      <c r="H426" s="199"/>
      <c r="I426" s="528">
        <f>SUM(I427:I438)</f>
        <v>26.181199999999997</v>
      </c>
      <c r="J426" s="525">
        <f t="shared" si="60"/>
        <v>25.757999999999999</v>
      </c>
      <c r="K426" s="528">
        <f t="shared" ref="K426:L426" si="63">SUM(K427:K438)</f>
        <v>25.757999999999999</v>
      </c>
      <c r="L426" s="528">
        <f t="shared" si="63"/>
        <v>0</v>
      </c>
      <c r="M426" s="525">
        <f t="shared" si="62"/>
        <v>10.3032</v>
      </c>
      <c r="N426" s="525">
        <f t="shared" si="59"/>
        <v>10.3032</v>
      </c>
      <c r="O426" s="338"/>
      <c r="P426" s="138"/>
    </row>
    <row r="427" spans="1:18" ht="16.899999999999999" customHeight="1" x14ac:dyDescent="0.25">
      <c r="A427" s="67">
        <v>1</v>
      </c>
      <c r="B427" s="744" t="s">
        <v>141</v>
      </c>
      <c r="C427" s="24">
        <v>1</v>
      </c>
      <c r="D427" s="24">
        <v>4</v>
      </c>
      <c r="E427" s="24">
        <v>42</v>
      </c>
      <c r="F427" s="24">
        <v>7</v>
      </c>
      <c r="G427" s="24">
        <v>295</v>
      </c>
      <c r="H427" s="718" t="s">
        <v>145</v>
      </c>
      <c r="I427" s="482">
        <v>1.1138999999999999</v>
      </c>
      <c r="J427" s="527">
        <f t="shared" si="60"/>
        <v>1.1138999999999999</v>
      </c>
      <c r="K427" s="482">
        <v>1.1138999999999999</v>
      </c>
      <c r="L427" s="482"/>
      <c r="M427" s="527">
        <f t="shared" si="62"/>
        <v>0.44555999999999996</v>
      </c>
      <c r="N427" s="527">
        <f t="shared" si="59"/>
        <v>0.44555999999999996</v>
      </c>
      <c r="O427" s="341"/>
      <c r="P427" s="24"/>
    </row>
    <row r="428" spans="1:18" ht="16.899999999999999" customHeight="1" x14ac:dyDescent="0.25">
      <c r="A428" s="67">
        <v>2</v>
      </c>
      <c r="B428" s="745"/>
      <c r="C428" s="24">
        <v>2</v>
      </c>
      <c r="D428" s="24">
        <v>4</v>
      </c>
      <c r="E428" s="24">
        <v>42</v>
      </c>
      <c r="F428" s="24">
        <v>7</v>
      </c>
      <c r="G428" s="24">
        <v>296</v>
      </c>
      <c r="H428" s="746"/>
      <c r="I428" s="482">
        <v>1.0698000000000001</v>
      </c>
      <c r="J428" s="527">
        <f t="shared" si="60"/>
        <v>1.0698000000000001</v>
      </c>
      <c r="K428" s="482">
        <v>1.0698000000000001</v>
      </c>
      <c r="L428" s="482"/>
      <c r="M428" s="527">
        <f t="shared" si="62"/>
        <v>0.42792000000000008</v>
      </c>
      <c r="N428" s="527">
        <f t="shared" si="59"/>
        <v>0.42792000000000008</v>
      </c>
      <c r="O428" s="341"/>
      <c r="P428" s="24"/>
    </row>
    <row r="429" spans="1:18" ht="16.899999999999999" customHeight="1" x14ac:dyDescent="0.25">
      <c r="A429" s="67">
        <v>3</v>
      </c>
      <c r="B429" s="745"/>
      <c r="C429" s="24">
        <v>1</v>
      </c>
      <c r="D429" s="24">
        <v>7</v>
      </c>
      <c r="E429" s="24">
        <v>42</v>
      </c>
      <c r="F429" s="24">
        <v>7</v>
      </c>
      <c r="G429" s="24">
        <v>297</v>
      </c>
      <c r="H429" s="746"/>
      <c r="I429" s="482">
        <v>0.50600000000000001</v>
      </c>
      <c r="J429" s="527">
        <f t="shared" si="60"/>
        <v>0.50600000000000001</v>
      </c>
      <c r="K429" s="482">
        <v>0.50600000000000001</v>
      </c>
      <c r="L429" s="482"/>
      <c r="M429" s="527">
        <f t="shared" si="62"/>
        <v>0.20240000000000002</v>
      </c>
      <c r="N429" s="527">
        <f t="shared" si="59"/>
        <v>0.20240000000000002</v>
      </c>
      <c r="O429" s="341"/>
      <c r="P429" s="24"/>
    </row>
    <row r="430" spans="1:18" ht="16.899999999999999" customHeight="1" x14ac:dyDescent="0.25">
      <c r="A430" s="67">
        <v>4</v>
      </c>
      <c r="B430" s="745"/>
      <c r="C430" s="24">
        <v>2</v>
      </c>
      <c r="D430" s="24">
        <v>7</v>
      </c>
      <c r="E430" s="24">
        <v>42</v>
      </c>
      <c r="F430" s="24">
        <v>7</v>
      </c>
      <c r="G430" s="24">
        <v>298</v>
      </c>
      <c r="H430" s="746"/>
      <c r="I430" s="482">
        <v>7.6814999999999998</v>
      </c>
      <c r="J430" s="527">
        <f t="shared" si="60"/>
        <v>7.6814999999999998</v>
      </c>
      <c r="K430" s="482">
        <v>7.6814999999999998</v>
      </c>
      <c r="L430" s="482"/>
      <c r="M430" s="527">
        <f t="shared" si="62"/>
        <v>3.0726</v>
      </c>
      <c r="N430" s="527">
        <f t="shared" si="59"/>
        <v>3.0726</v>
      </c>
      <c r="O430" s="341"/>
      <c r="P430" s="24"/>
    </row>
    <row r="431" spans="1:18" ht="16.899999999999999" customHeight="1" x14ac:dyDescent="0.25">
      <c r="A431" s="67">
        <v>5</v>
      </c>
      <c r="B431" s="745"/>
      <c r="C431" s="24">
        <v>1</v>
      </c>
      <c r="D431" s="24">
        <v>3</v>
      </c>
      <c r="E431" s="24">
        <v>42</v>
      </c>
      <c r="F431" s="24">
        <v>7</v>
      </c>
      <c r="G431" s="24">
        <v>299</v>
      </c>
      <c r="H431" s="746"/>
      <c r="I431" s="482">
        <v>0.35699999999999998</v>
      </c>
      <c r="J431" s="527">
        <f t="shared" si="60"/>
        <v>0.35699999999999998</v>
      </c>
      <c r="K431" s="482">
        <v>0.35699999999999998</v>
      </c>
      <c r="L431" s="482"/>
      <c r="M431" s="527">
        <f t="shared" si="62"/>
        <v>0.14280000000000001</v>
      </c>
      <c r="N431" s="527">
        <f t="shared" si="59"/>
        <v>0.14280000000000001</v>
      </c>
      <c r="O431" s="341"/>
      <c r="P431" s="24"/>
    </row>
    <row r="432" spans="1:18" ht="16.899999999999999" customHeight="1" x14ac:dyDescent="0.25">
      <c r="A432" s="67">
        <v>6</v>
      </c>
      <c r="B432" s="745"/>
      <c r="C432" s="24">
        <v>2</v>
      </c>
      <c r="D432" s="24">
        <v>3</v>
      </c>
      <c r="E432" s="24">
        <v>42</v>
      </c>
      <c r="F432" s="24">
        <v>7</v>
      </c>
      <c r="G432" s="24">
        <v>301</v>
      </c>
      <c r="H432" s="746"/>
      <c r="I432" s="482">
        <v>1.3046</v>
      </c>
      <c r="J432" s="527">
        <f t="shared" si="60"/>
        <v>1.3046</v>
      </c>
      <c r="K432" s="482">
        <v>1.3046</v>
      </c>
      <c r="L432" s="482"/>
      <c r="M432" s="527">
        <f t="shared" si="62"/>
        <v>0.52183999999999997</v>
      </c>
      <c r="N432" s="527">
        <f t="shared" si="59"/>
        <v>0.52183999999999997</v>
      </c>
      <c r="O432" s="341"/>
      <c r="P432" s="24"/>
    </row>
    <row r="433" spans="1:16" ht="16.899999999999999" customHeight="1" x14ac:dyDescent="0.25">
      <c r="A433" s="67">
        <v>7</v>
      </c>
      <c r="B433" s="745"/>
      <c r="C433" s="24">
        <v>3</v>
      </c>
      <c r="D433" s="24">
        <v>4</v>
      </c>
      <c r="E433" s="24">
        <v>42</v>
      </c>
      <c r="F433" s="24">
        <v>7</v>
      </c>
      <c r="G433" s="24">
        <v>304</v>
      </c>
      <c r="H433" s="746"/>
      <c r="I433" s="482">
        <v>1.1395</v>
      </c>
      <c r="J433" s="527">
        <f t="shared" si="60"/>
        <v>1.1395</v>
      </c>
      <c r="K433" s="482">
        <v>1.1395</v>
      </c>
      <c r="L433" s="482"/>
      <c r="M433" s="527">
        <f t="shared" si="62"/>
        <v>0.45579999999999998</v>
      </c>
      <c r="N433" s="527">
        <f t="shared" si="59"/>
        <v>0.45579999999999998</v>
      </c>
      <c r="O433" s="341"/>
      <c r="P433" s="24"/>
    </row>
    <row r="434" spans="1:16" ht="16.899999999999999" customHeight="1" x14ac:dyDescent="0.25">
      <c r="A434" s="67">
        <v>8</v>
      </c>
      <c r="B434" s="745"/>
      <c r="C434" s="24">
        <v>3</v>
      </c>
      <c r="D434" s="24">
        <v>7</v>
      </c>
      <c r="E434" s="24">
        <v>42</v>
      </c>
      <c r="F434" s="24">
        <v>7</v>
      </c>
      <c r="G434" s="24">
        <v>305</v>
      </c>
      <c r="H434" s="746"/>
      <c r="I434" s="482">
        <v>4.2169999999999996</v>
      </c>
      <c r="J434" s="527">
        <f t="shared" si="60"/>
        <v>4.2169999999999996</v>
      </c>
      <c r="K434" s="482">
        <v>4.2169999999999996</v>
      </c>
      <c r="L434" s="482"/>
      <c r="M434" s="527">
        <f t="shared" si="62"/>
        <v>1.6867999999999999</v>
      </c>
      <c r="N434" s="527">
        <f t="shared" si="59"/>
        <v>1.6867999999999999</v>
      </c>
      <c r="O434" s="341"/>
      <c r="P434" s="24"/>
    </row>
    <row r="435" spans="1:16" ht="16.899999999999999" customHeight="1" x14ac:dyDescent="0.25">
      <c r="A435" s="68">
        <v>9</v>
      </c>
      <c r="B435" s="745"/>
      <c r="C435" s="24">
        <v>4</v>
      </c>
      <c r="D435" s="24">
        <v>7</v>
      </c>
      <c r="E435" s="24">
        <v>42</v>
      </c>
      <c r="F435" s="24">
        <v>7</v>
      </c>
      <c r="G435" s="24">
        <v>308</v>
      </c>
      <c r="H435" s="746"/>
      <c r="I435" s="482">
        <v>0.53569999999999995</v>
      </c>
      <c r="J435" s="527">
        <f t="shared" si="60"/>
        <v>0.38190000000000002</v>
      </c>
      <c r="K435" s="482">
        <v>0.38190000000000002</v>
      </c>
      <c r="L435" s="482"/>
      <c r="M435" s="527">
        <f t="shared" si="62"/>
        <v>0.15276000000000001</v>
      </c>
      <c r="N435" s="527">
        <f t="shared" si="59"/>
        <v>0.15276000000000001</v>
      </c>
      <c r="O435" s="341"/>
      <c r="P435" s="25"/>
    </row>
    <row r="436" spans="1:16" ht="16.899999999999999" customHeight="1" x14ac:dyDescent="0.25">
      <c r="A436" s="68">
        <v>10</v>
      </c>
      <c r="B436" s="745"/>
      <c r="C436" s="24">
        <v>1</v>
      </c>
      <c r="D436" s="24">
        <v>10</v>
      </c>
      <c r="E436" s="24">
        <v>42</v>
      </c>
      <c r="F436" s="24">
        <v>7</v>
      </c>
      <c r="G436" s="24">
        <v>311</v>
      </c>
      <c r="H436" s="746"/>
      <c r="I436" s="482">
        <v>1.3817999999999999</v>
      </c>
      <c r="J436" s="527">
        <f t="shared" si="60"/>
        <v>1.3817999999999999</v>
      </c>
      <c r="K436" s="482">
        <v>1.3817999999999999</v>
      </c>
      <c r="L436" s="482"/>
      <c r="M436" s="527">
        <f t="shared" si="62"/>
        <v>0.55271999999999999</v>
      </c>
      <c r="N436" s="527">
        <f t="shared" si="59"/>
        <v>0.55271999999999999</v>
      </c>
      <c r="O436" s="341"/>
      <c r="P436" s="25"/>
    </row>
    <row r="437" spans="1:16" ht="16.899999999999999" customHeight="1" x14ac:dyDescent="0.25">
      <c r="A437" s="68">
        <v>11</v>
      </c>
      <c r="B437" s="745"/>
      <c r="C437" s="24">
        <v>1</v>
      </c>
      <c r="D437" s="24">
        <v>14</v>
      </c>
      <c r="E437" s="24">
        <v>42</v>
      </c>
      <c r="F437" s="24">
        <v>11</v>
      </c>
      <c r="G437" s="24">
        <v>94</v>
      </c>
      <c r="H437" s="746"/>
      <c r="I437" s="482">
        <v>5.7374999999999998</v>
      </c>
      <c r="J437" s="527">
        <f t="shared" si="60"/>
        <v>5.7374999999999998</v>
      </c>
      <c r="K437" s="482">
        <v>5.7374999999999998</v>
      </c>
      <c r="L437" s="482"/>
      <c r="M437" s="527">
        <f t="shared" si="62"/>
        <v>2.2949999999999999</v>
      </c>
      <c r="N437" s="527">
        <f t="shared" si="59"/>
        <v>2.2949999999999999</v>
      </c>
      <c r="O437" s="341"/>
      <c r="P437" s="25"/>
    </row>
    <row r="438" spans="1:16" ht="16.899999999999999" customHeight="1" x14ac:dyDescent="0.25">
      <c r="A438" s="68">
        <v>12</v>
      </c>
      <c r="B438" s="745"/>
      <c r="C438" s="24">
        <v>2</v>
      </c>
      <c r="D438" s="24">
        <v>14</v>
      </c>
      <c r="E438" s="24">
        <v>42</v>
      </c>
      <c r="F438" s="24">
        <v>11</v>
      </c>
      <c r="G438" s="24">
        <v>95</v>
      </c>
      <c r="H438" s="721"/>
      <c r="I438" s="482">
        <v>1.1369</v>
      </c>
      <c r="J438" s="527">
        <f t="shared" si="60"/>
        <v>0.86750000000000005</v>
      </c>
      <c r="K438" s="482">
        <v>0.86750000000000005</v>
      </c>
      <c r="L438" s="482"/>
      <c r="M438" s="527">
        <f t="shared" si="62"/>
        <v>0.34700000000000003</v>
      </c>
      <c r="N438" s="527">
        <f t="shared" si="59"/>
        <v>0.34700000000000003</v>
      </c>
      <c r="O438" s="341"/>
      <c r="P438" s="25"/>
    </row>
    <row r="439" spans="1:16" s="70" customFormat="1" ht="16.899999999999999" customHeight="1" x14ac:dyDescent="0.25">
      <c r="A439" s="97" t="s">
        <v>31</v>
      </c>
      <c r="B439" s="97" t="s">
        <v>143</v>
      </c>
      <c r="C439" s="136"/>
      <c r="D439" s="136"/>
      <c r="E439" s="136"/>
      <c r="F439" s="137"/>
      <c r="G439" s="137"/>
      <c r="H439" s="98"/>
      <c r="I439" s="529">
        <f>SUM(I440:I460)</f>
        <v>83.700199999999995</v>
      </c>
      <c r="J439" s="525">
        <f t="shared" si="60"/>
        <v>74.763400000000004</v>
      </c>
      <c r="K439" s="529">
        <f t="shared" ref="K439:L439" si="64">SUM(K440:K460)</f>
        <v>74.763400000000004</v>
      </c>
      <c r="L439" s="529">
        <f t="shared" si="64"/>
        <v>0</v>
      </c>
      <c r="M439" s="525">
        <f t="shared" si="62"/>
        <v>29.905360000000002</v>
      </c>
      <c r="N439" s="525">
        <f t="shared" si="59"/>
        <v>29.905360000000002</v>
      </c>
      <c r="O439" s="338"/>
      <c r="P439" s="139"/>
    </row>
    <row r="440" spans="1:16" ht="16.899999999999999" customHeight="1" x14ac:dyDescent="0.25">
      <c r="A440" s="67">
        <v>1</v>
      </c>
      <c r="B440" s="718" t="s">
        <v>144</v>
      </c>
      <c r="C440" s="24" t="s">
        <v>46</v>
      </c>
      <c r="D440" s="24">
        <v>5</v>
      </c>
      <c r="E440" s="24">
        <v>42</v>
      </c>
      <c r="F440" s="24">
        <v>7</v>
      </c>
      <c r="G440" s="24">
        <v>224</v>
      </c>
      <c r="H440" s="718" t="s">
        <v>150</v>
      </c>
      <c r="I440" s="482">
        <v>3.3149000000000002</v>
      </c>
      <c r="J440" s="527">
        <f t="shared" si="60"/>
        <v>2.6669999999999998</v>
      </c>
      <c r="K440" s="482">
        <v>2.6669999999999998</v>
      </c>
      <c r="L440" s="482"/>
      <c r="M440" s="527">
        <f t="shared" si="62"/>
        <v>1.0668</v>
      </c>
      <c r="N440" s="527">
        <f t="shared" si="59"/>
        <v>1.0668</v>
      </c>
      <c r="O440" s="341"/>
      <c r="P440" s="25"/>
    </row>
    <row r="441" spans="1:16" ht="16.899999999999999" customHeight="1" x14ac:dyDescent="0.25">
      <c r="A441" s="67">
        <v>2</v>
      </c>
      <c r="B441" s="719"/>
      <c r="C441" s="24" t="s">
        <v>46</v>
      </c>
      <c r="D441" s="24">
        <v>6</v>
      </c>
      <c r="E441" s="24">
        <v>42</v>
      </c>
      <c r="F441" s="24">
        <v>7</v>
      </c>
      <c r="G441" s="24">
        <v>225</v>
      </c>
      <c r="H441" s="719"/>
      <c r="I441" s="482">
        <v>5.3452000000000002</v>
      </c>
      <c r="J441" s="527">
        <f t="shared" si="60"/>
        <v>4.7919</v>
      </c>
      <c r="K441" s="482">
        <v>4.7919</v>
      </c>
      <c r="L441" s="482"/>
      <c r="M441" s="527">
        <f t="shared" si="62"/>
        <v>1.91676</v>
      </c>
      <c r="N441" s="527">
        <f t="shared" si="59"/>
        <v>1.91676</v>
      </c>
      <c r="O441" s="341"/>
      <c r="P441" s="25"/>
    </row>
    <row r="442" spans="1:16" ht="16.899999999999999" customHeight="1" x14ac:dyDescent="0.25">
      <c r="A442" s="67">
        <v>3</v>
      </c>
      <c r="B442" s="719"/>
      <c r="C442" s="24" t="s">
        <v>46</v>
      </c>
      <c r="D442" s="24">
        <v>11</v>
      </c>
      <c r="E442" s="24">
        <v>42</v>
      </c>
      <c r="F442" s="24">
        <v>7</v>
      </c>
      <c r="G442" s="24">
        <v>226</v>
      </c>
      <c r="H442" s="719"/>
      <c r="I442" s="482">
        <v>6.4640000000000004</v>
      </c>
      <c r="J442" s="527">
        <f t="shared" si="60"/>
        <v>6.4640000000000004</v>
      </c>
      <c r="K442" s="482">
        <v>6.4640000000000004</v>
      </c>
      <c r="L442" s="482"/>
      <c r="M442" s="527">
        <f t="shared" si="62"/>
        <v>2.5856000000000003</v>
      </c>
      <c r="N442" s="527">
        <f t="shared" si="59"/>
        <v>2.5856000000000003</v>
      </c>
      <c r="O442" s="341"/>
      <c r="P442" s="25"/>
    </row>
    <row r="443" spans="1:16" ht="16.899999999999999" customHeight="1" x14ac:dyDescent="0.25">
      <c r="A443" s="67">
        <v>4</v>
      </c>
      <c r="B443" s="719"/>
      <c r="C443" s="24" t="s">
        <v>46</v>
      </c>
      <c r="D443" s="24">
        <v>11</v>
      </c>
      <c r="E443" s="24">
        <v>42</v>
      </c>
      <c r="F443" s="24">
        <v>7</v>
      </c>
      <c r="G443" s="24">
        <v>227</v>
      </c>
      <c r="H443" s="719"/>
      <c r="I443" s="482">
        <v>0.70220000000000005</v>
      </c>
      <c r="J443" s="527">
        <f t="shared" si="60"/>
        <v>0.70220000000000005</v>
      </c>
      <c r="K443" s="482">
        <v>0.70220000000000005</v>
      </c>
      <c r="L443" s="482"/>
      <c r="M443" s="527">
        <f t="shared" si="62"/>
        <v>0.28088000000000002</v>
      </c>
      <c r="N443" s="527">
        <f t="shared" si="59"/>
        <v>0.28088000000000002</v>
      </c>
      <c r="O443" s="341"/>
      <c r="P443" s="25"/>
    </row>
    <row r="444" spans="1:16" ht="16.899999999999999" customHeight="1" x14ac:dyDescent="0.25">
      <c r="A444" s="67">
        <v>5</v>
      </c>
      <c r="B444" s="719"/>
      <c r="C444" s="24" t="s">
        <v>46</v>
      </c>
      <c r="D444" s="24">
        <v>3</v>
      </c>
      <c r="E444" s="24">
        <v>46</v>
      </c>
      <c r="F444" s="24">
        <v>8</v>
      </c>
      <c r="G444" s="24">
        <v>257</v>
      </c>
      <c r="H444" s="719"/>
      <c r="I444" s="482">
        <v>14.901400000000001</v>
      </c>
      <c r="J444" s="527">
        <f t="shared" si="60"/>
        <v>7.7624000000000004</v>
      </c>
      <c r="K444" s="482">
        <v>7.7624000000000004</v>
      </c>
      <c r="L444" s="482"/>
      <c r="M444" s="527">
        <f t="shared" si="62"/>
        <v>3.1049600000000002</v>
      </c>
      <c r="N444" s="527">
        <f t="shared" si="59"/>
        <v>3.1049600000000002</v>
      </c>
      <c r="O444" s="341"/>
      <c r="P444" s="25"/>
    </row>
    <row r="445" spans="1:16" ht="16.899999999999999" customHeight="1" x14ac:dyDescent="0.25">
      <c r="A445" s="67">
        <v>6</v>
      </c>
      <c r="B445" s="719"/>
      <c r="C445" s="24" t="s">
        <v>46</v>
      </c>
      <c r="D445" s="24">
        <v>5</v>
      </c>
      <c r="E445" s="24">
        <v>46</v>
      </c>
      <c r="F445" s="24">
        <v>8</v>
      </c>
      <c r="G445" s="24">
        <v>258</v>
      </c>
      <c r="H445" s="719"/>
      <c r="I445" s="482">
        <v>2.7151000000000001</v>
      </c>
      <c r="J445" s="527">
        <f t="shared" si="60"/>
        <v>2.7151000000000001</v>
      </c>
      <c r="K445" s="482">
        <v>2.7151000000000001</v>
      </c>
      <c r="L445" s="482"/>
      <c r="M445" s="527">
        <f t="shared" si="62"/>
        <v>1.0860400000000001</v>
      </c>
      <c r="N445" s="527">
        <f t="shared" si="59"/>
        <v>1.0860400000000001</v>
      </c>
      <c r="O445" s="341"/>
      <c r="P445" s="24"/>
    </row>
    <row r="446" spans="1:16" ht="16.899999999999999" customHeight="1" x14ac:dyDescent="0.25">
      <c r="A446" s="67">
        <v>7</v>
      </c>
      <c r="B446" s="719"/>
      <c r="C446" s="24" t="s">
        <v>46</v>
      </c>
      <c r="D446" s="24">
        <v>1</v>
      </c>
      <c r="E446" s="24">
        <v>46</v>
      </c>
      <c r="F446" s="24">
        <v>8</v>
      </c>
      <c r="G446" s="24">
        <v>260</v>
      </c>
      <c r="H446" s="687"/>
      <c r="I446" s="482">
        <v>3.9952000000000001</v>
      </c>
      <c r="J446" s="527">
        <f t="shared" si="60"/>
        <v>3.9952000000000001</v>
      </c>
      <c r="K446" s="482">
        <v>3.9952000000000001</v>
      </c>
      <c r="L446" s="482"/>
      <c r="M446" s="527">
        <f t="shared" si="62"/>
        <v>1.5980800000000002</v>
      </c>
      <c r="N446" s="527">
        <f t="shared" si="59"/>
        <v>1.5980800000000002</v>
      </c>
      <c r="O446" s="341"/>
      <c r="P446" s="24"/>
    </row>
    <row r="447" spans="1:16" ht="16.899999999999999" customHeight="1" x14ac:dyDescent="0.25">
      <c r="A447" s="67">
        <v>8</v>
      </c>
      <c r="B447" s="719"/>
      <c r="C447" s="24">
        <v>1</v>
      </c>
      <c r="D447" s="24">
        <v>9</v>
      </c>
      <c r="E447" s="24">
        <v>42</v>
      </c>
      <c r="F447" s="24">
        <v>7</v>
      </c>
      <c r="G447" s="24">
        <v>300</v>
      </c>
      <c r="H447" s="718" t="s">
        <v>145</v>
      </c>
      <c r="I447" s="482">
        <v>3.4439000000000002</v>
      </c>
      <c r="J447" s="527">
        <f t="shared" si="60"/>
        <v>3.4439000000000002</v>
      </c>
      <c r="K447" s="482">
        <v>3.4439000000000002</v>
      </c>
      <c r="L447" s="482"/>
      <c r="M447" s="527">
        <f t="shared" si="62"/>
        <v>1.3775600000000001</v>
      </c>
      <c r="N447" s="527">
        <f t="shared" si="59"/>
        <v>1.3775600000000001</v>
      </c>
      <c r="O447" s="341"/>
      <c r="P447" s="24"/>
    </row>
    <row r="448" spans="1:16" ht="16.899999999999999" customHeight="1" x14ac:dyDescent="0.25">
      <c r="A448" s="67">
        <v>9</v>
      </c>
      <c r="B448" s="719"/>
      <c r="C448" s="24">
        <v>1</v>
      </c>
      <c r="D448" s="24">
        <v>6</v>
      </c>
      <c r="E448" s="24">
        <v>42</v>
      </c>
      <c r="F448" s="24">
        <v>7</v>
      </c>
      <c r="G448" s="24">
        <v>302</v>
      </c>
      <c r="H448" s="719"/>
      <c r="I448" s="482">
        <v>8.0122999999999998</v>
      </c>
      <c r="J448" s="527">
        <f t="shared" si="60"/>
        <v>8.0122999999999998</v>
      </c>
      <c r="K448" s="482">
        <v>8.0122999999999998</v>
      </c>
      <c r="L448" s="482"/>
      <c r="M448" s="527">
        <f t="shared" si="62"/>
        <v>3.20492</v>
      </c>
      <c r="N448" s="527">
        <f t="shared" si="59"/>
        <v>3.20492</v>
      </c>
      <c r="O448" s="341"/>
      <c r="P448" s="24"/>
    </row>
    <row r="449" spans="1:16" ht="16.899999999999999" customHeight="1" x14ac:dyDescent="0.25">
      <c r="A449" s="67">
        <v>10</v>
      </c>
      <c r="B449" s="719"/>
      <c r="C449" s="24">
        <v>2</v>
      </c>
      <c r="D449" s="24">
        <v>6</v>
      </c>
      <c r="E449" s="24">
        <v>42</v>
      </c>
      <c r="F449" s="24">
        <v>7</v>
      </c>
      <c r="G449" s="24">
        <v>303</v>
      </c>
      <c r="H449" s="719"/>
      <c r="I449" s="482">
        <v>2.4678</v>
      </c>
      <c r="J449" s="527">
        <f t="shared" si="60"/>
        <v>2.4678</v>
      </c>
      <c r="K449" s="482">
        <v>2.4678</v>
      </c>
      <c r="L449" s="482"/>
      <c r="M449" s="527">
        <f t="shared" si="62"/>
        <v>0.98712</v>
      </c>
      <c r="N449" s="527">
        <f t="shared" si="59"/>
        <v>0.98712</v>
      </c>
      <c r="O449" s="341"/>
      <c r="P449" s="24"/>
    </row>
    <row r="450" spans="1:16" ht="16.899999999999999" customHeight="1" x14ac:dyDescent="0.25">
      <c r="A450" s="67">
        <v>11</v>
      </c>
      <c r="B450" s="719"/>
      <c r="C450" s="24">
        <v>1</v>
      </c>
      <c r="D450" s="24">
        <v>5</v>
      </c>
      <c r="E450" s="24">
        <v>42</v>
      </c>
      <c r="F450" s="24">
        <v>7</v>
      </c>
      <c r="G450" s="24">
        <v>306</v>
      </c>
      <c r="H450" s="719"/>
      <c r="I450" s="482">
        <v>1.6733</v>
      </c>
      <c r="J450" s="527">
        <f t="shared" si="60"/>
        <v>1.6733</v>
      </c>
      <c r="K450" s="482">
        <v>1.6733</v>
      </c>
      <c r="L450" s="482"/>
      <c r="M450" s="527">
        <f t="shared" si="62"/>
        <v>0.66932000000000003</v>
      </c>
      <c r="N450" s="527">
        <f t="shared" si="59"/>
        <v>0.66932000000000003</v>
      </c>
      <c r="O450" s="341"/>
      <c r="P450" s="24"/>
    </row>
    <row r="451" spans="1:16" ht="16.899999999999999" customHeight="1" x14ac:dyDescent="0.25">
      <c r="A451" s="67">
        <v>12</v>
      </c>
      <c r="B451" s="719"/>
      <c r="C451" s="24">
        <v>1</v>
      </c>
      <c r="D451" s="24">
        <v>11</v>
      </c>
      <c r="E451" s="24">
        <v>42</v>
      </c>
      <c r="F451" s="24">
        <v>7</v>
      </c>
      <c r="G451" s="24">
        <v>307</v>
      </c>
      <c r="H451" s="719"/>
      <c r="I451" s="482">
        <v>2.4462999999999999</v>
      </c>
      <c r="J451" s="527">
        <f t="shared" si="60"/>
        <v>2.4462999999999999</v>
      </c>
      <c r="K451" s="482">
        <v>2.4462999999999999</v>
      </c>
      <c r="L451" s="482"/>
      <c r="M451" s="527">
        <f t="shared" si="62"/>
        <v>0.97852000000000006</v>
      </c>
      <c r="N451" s="527">
        <f t="shared" si="59"/>
        <v>0.97852000000000006</v>
      </c>
      <c r="O451" s="341"/>
      <c r="P451" s="24"/>
    </row>
    <row r="452" spans="1:16" ht="16.899999999999999" customHeight="1" x14ac:dyDescent="0.25">
      <c r="A452" s="67">
        <v>13</v>
      </c>
      <c r="B452" s="719"/>
      <c r="C452" s="24">
        <v>3</v>
      </c>
      <c r="D452" s="24">
        <v>6</v>
      </c>
      <c r="E452" s="24">
        <v>42</v>
      </c>
      <c r="F452" s="24">
        <v>7</v>
      </c>
      <c r="G452" s="24">
        <v>309</v>
      </c>
      <c r="H452" s="719"/>
      <c r="I452" s="482">
        <v>3.3565</v>
      </c>
      <c r="J452" s="527">
        <f t="shared" si="60"/>
        <v>3.3565</v>
      </c>
      <c r="K452" s="482">
        <v>3.3565</v>
      </c>
      <c r="L452" s="482"/>
      <c r="M452" s="527">
        <f t="shared" si="62"/>
        <v>1.3426</v>
      </c>
      <c r="N452" s="527">
        <f t="shared" si="59"/>
        <v>1.3426</v>
      </c>
      <c r="O452" s="341"/>
      <c r="P452" s="24"/>
    </row>
    <row r="453" spans="1:16" ht="16.899999999999999" customHeight="1" x14ac:dyDescent="0.25">
      <c r="A453" s="67">
        <v>14</v>
      </c>
      <c r="B453" s="719"/>
      <c r="C453" s="24">
        <v>2</v>
      </c>
      <c r="D453" s="24">
        <v>11</v>
      </c>
      <c r="E453" s="24">
        <v>42</v>
      </c>
      <c r="F453" s="24">
        <v>7</v>
      </c>
      <c r="G453" s="24">
        <v>310</v>
      </c>
      <c r="H453" s="719"/>
      <c r="I453" s="482">
        <v>1.5117</v>
      </c>
      <c r="J453" s="527">
        <f t="shared" si="60"/>
        <v>1.5117</v>
      </c>
      <c r="K453" s="482">
        <v>1.5117</v>
      </c>
      <c r="L453" s="482"/>
      <c r="M453" s="527">
        <f t="shared" si="62"/>
        <v>0.60468000000000011</v>
      </c>
      <c r="N453" s="527">
        <f t="shared" si="59"/>
        <v>0.60468000000000011</v>
      </c>
      <c r="O453" s="341"/>
      <c r="P453" s="24"/>
    </row>
    <row r="454" spans="1:16" ht="16.899999999999999" customHeight="1" x14ac:dyDescent="0.25">
      <c r="A454" s="67">
        <v>15</v>
      </c>
      <c r="B454" s="719"/>
      <c r="C454" s="24">
        <v>3</v>
      </c>
      <c r="D454" s="24">
        <v>6</v>
      </c>
      <c r="E454" s="24">
        <v>42</v>
      </c>
      <c r="F454" s="24">
        <v>7</v>
      </c>
      <c r="G454" s="24">
        <v>312</v>
      </c>
      <c r="H454" s="719"/>
      <c r="I454" s="482">
        <v>4.5755999999999997</v>
      </c>
      <c r="J454" s="527">
        <f t="shared" si="60"/>
        <v>3.9790000000000001</v>
      </c>
      <c r="K454" s="482">
        <v>3.9790000000000001</v>
      </c>
      <c r="L454" s="482"/>
      <c r="M454" s="527">
        <f t="shared" si="62"/>
        <v>1.5916000000000001</v>
      </c>
      <c r="N454" s="527">
        <f t="shared" ref="N454:O483" si="65">K454*0.4</f>
        <v>1.5916000000000001</v>
      </c>
      <c r="O454" s="341"/>
      <c r="P454" s="25"/>
    </row>
    <row r="455" spans="1:16" ht="16.899999999999999" customHeight="1" x14ac:dyDescent="0.25">
      <c r="A455" s="67">
        <v>16</v>
      </c>
      <c r="B455" s="719"/>
      <c r="C455" s="24">
        <v>1</v>
      </c>
      <c r="D455" s="24">
        <v>12</v>
      </c>
      <c r="E455" s="24">
        <v>42</v>
      </c>
      <c r="F455" s="24">
        <v>7</v>
      </c>
      <c r="G455" s="24">
        <v>313</v>
      </c>
      <c r="H455" s="719"/>
      <c r="I455" s="482">
        <v>5.9720000000000004</v>
      </c>
      <c r="J455" s="527">
        <f t="shared" ref="J455:J483" si="66">K455+L455</f>
        <v>5.9720000000000004</v>
      </c>
      <c r="K455" s="482">
        <v>5.9720000000000004</v>
      </c>
      <c r="L455" s="482"/>
      <c r="M455" s="527">
        <f t="shared" ref="M455:M483" si="67">N455+O455</f>
        <v>2.3888000000000003</v>
      </c>
      <c r="N455" s="527">
        <f t="shared" si="65"/>
        <v>2.3888000000000003</v>
      </c>
      <c r="O455" s="341"/>
      <c r="P455" s="24"/>
    </row>
    <row r="456" spans="1:16" ht="16.899999999999999" customHeight="1" x14ac:dyDescent="0.25">
      <c r="A456" s="67">
        <v>17</v>
      </c>
      <c r="B456" s="719"/>
      <c r="C456" s="24">
        <v>1</v>
      </c>
      <c r="D456" s="24">
        <v>3</v>
      </c>
      <c r="E456" s="24">
        <v>46</v>
      </c>
      <c r="F456" s="24">
        <v>8</v>
      </c>
      <c r="G456" s="24">
        <v>289</v>
      </c>
      <c r="H456" s="719"/>
      <c r="I456" s="482">
        <v>1.8173999999999999</v>
      </c>
      <c r="J456" s="527">
        <f t="shared" si="66"/>
        <v>1.8173999999999999</v>
      </c>
      <c r="K456" s="482">
        <v>1.8173999999999999</v>
      </c>
      <c r="L456" s="482"/>
      <c r="M456" s="527">
        <f t="shared" si="67"/>
        <v>0.72696000000000005</v>
      </c>
      <c r="N456" s="527">
        <f t="shared" si="65"/>
        <v>0.72696000000000005</v>
      </c>
      <c r="O456" s="341"/>
      <c r="P456" s="24"/>
    </row>
    <row r="457" spans="1:16" ht="16.899999999999999" customHeight="1" x14ac:dyDescent="0.25">
      <c r="A457" s="67">
        <v>18</v>
      </c>
      <c r="B457" s="719"/>
      <c r="C457" s="24">
        <v>1</v>
      </c>
      <c r="D457" s="24">
        <v>1</v>
      </c>
      <c r="E457" s="24">
        <v>46</v>
      </c>
      <c r="F457" s="24">
        <v>8</v>
      </c>
      <c r="G457" s="24">
        <v>290</v>
      </c>
      <c r="H457" s="719"/>
      <c r="I457" s="482">
        <v>4.9423000000000004</v>
      </c>
      <c r="J457" s="527">
        <f t="shared" si="66"/>
        <v>4.9423000000000004</v>
      </c>
      <c r="K457" s="482">
        <v>4.9423000000000004</v>
      </c>
      <c r="L457" s="482"/>
      <c r="M457" s="527">
        <f t="shared" si="67"/>
        <v>1.9769200000000002</v>
      </c>
      <c r="N457" s="527">
        <f t="shared" si="65"/>
        <v>1.9769200000000002</v>
      </c>
      <c r="O457" s="341"/>
      <c r="P457" s="24"/>
    </row>
    <row r="458" spans="1:16" ht="16.899999999999999" customHeight="1" x14ac:dyDescent="0.25">
      <c r="A458" s="67">
        <v>19</v>
      </c>
      <c r="B458" s="719"/>
      <c r="C458" s="24">
        <v>2</v>
      </c>
      <c r="D458" s="24">
        <v>3</v>
      </c>
      <c r="E458" s="24">
        <v>46</v>
      </c>
      <c r="F458" s="24">
        <v>8</v>
      </c>
      <c r="G458" s="24">
        <v>291</v>
      </c>
      <c r="H458" s="719"/>
      <c r="I458" s="482">
        <v>0.85619999999999996</v>
      </c>
      <c r="J458" s="527">
        <f t="shared" si="66"/>
        <v>0.85619999999999996</v>
      </c>
      <c r="K458" s="482">
        <v>0.85619999999999996</v>
      </c>
      <c r="L458" s="482"/>
      <c r="M458" s="527">
        <f t="shared" si="67"/>
        <v>0.34248000000000001</v>
      </c>
      <c r="N458" s="527">
        <f t="shared" si="65"/>
        <v>0.34248000000000001</v>
      </c>
      <c r="O458" s="341"/>
      <c r="P458" s="24"/>
    </row>
    <row r="459" spans="1:16" ht="16.899999999999999" customHeight="1" x14ac:dyDescent="0.25">
      <c r="A459" s="67">
        <v>20</v>
      </c>
      <c r="B459" s="719"/>
      <c r="C459" s="24">
        <v>1</v>
      </c>
      <c r="D459" s="24">
        <v>5</v>
      </c>
      <c r="E459" s="24">
        <v>46</v>
      </c>
      <c r="F459" s="24">
        <v>8</v>
      </c>
      <c r="G459" s="24">
        <v>292</v>
      </c>
      <c r="H459" s="719"/>
      <c r="I459" s="482">
        <v>3.5489000000000002</v>
      </c>
      <c r="J459" s="527">
        <f t="shared" si="66"/>
        <v>3.5489000000000002</v>
      </c>
      <c r="K459" s="482">
        <v>3.5489000000000002</v>
      </c>
      <c r="L459" s="482"/>
      <c r="M459" s="527">
        <f t="shared" si="67"/>
        <v>1.4195600000000002</v>
      </c>
      <c r="N459" s="527">
        <f t="shared" si="65"/>
        <v>1.4195600000000002</v>
      </c>
      <c r="O459" s="341"/>
      <c r="P459" s="24"/>
    </row>
    <row r="460" spans="1:16" ht="16.899999999999999" customHeight="1" x14ac:dyDescent="0.25">
      <c r="A460" s="67">
        <v>21</v>
      </c>
      <c r="B460" s="719"/>
      <c r="C460" s="24">
        <v>3</v>
      </c>
      <c r="D460" s="24">
        <v>1</v>
      </c>
      <c r="E460" s="24">
        <v>46</v>
      </c>
      <c r="F460" s="24">
        <v>8</v>
      </c>
      <c r="G460" s="24">
        <v>294</v>
      </c>
      <c r="H460" s="687"/>
      <c r="I460" s="482">
        <v>1.6379999999999999</v>
      </c>
      <c r="J460" s="527">
        <f t="shared" si="66"/>
        <v>1.6379999999999999</v>
      </c>
      <c r="K460" s="482">
        <v>1.6379999999999999</v>
      </c>
      <c r="L460" s="482"/>
      <c r="M460" s="527">
        <f t="shared" si="67"/>
        <v>0.6552</v>
      </c>
      <c r="N460" s="527">
        <f t="shared" si="65"/>
        <v>0.6552</v>
      </c>
      <c r="O460" s="341"/>
      <c r="P460" s="24"/>
    </row>
    <row r="461" spans="1:16" ht="16.899999999999999" customHeight="1" x14ac:dyDescent="0.25">
      <c r="A461" s="125" t="s">
        <v>32</v>
      </c>
      <c r="B461" s="125" t="s">
        <v>146</v>
      </c>
      <c r="C461" s="275"/>
      <c r="D461" s="275"/>
      <c r="E461" s="275"/>
      <c r="F461" s="33"/>
      <c r="G461" s="33"/>
      <c r="H461" s="104"/>
      <c r="I461" s="530">
        <f>SUM(I462:I466)</f>
        <v>9.3880999999999997</v>
      </c>
      <c r="J461" s="531"/>
      <c r="K461" s="530">
        <f t="shared" ref="K461:L461" si="68">SUM(K462:K466)</f>
        <v>0</v>
      </c>
      <c r="L461" s="530">
        <f t="shared" si="68"/>
        <v>0</v>
      </c>
      <c r="M461" s="531"/>
      <c r="N461" s="531"/>
      <c r="O461" s="345"/>
      <c r="P461" s="278"/>
    </row>
    <row r="462" spans="1:16" ht="16.899999999999999" customHeight="1" x14ac:dyDescent="0.25">
      <c r="A462" s="67">
        <v>1</v>
      </c>
      <c r="B462" s="718" t="s">
        <v>147</v>
      </c>
      <c r="C462" s="24">
        <v>1</v>
      </c>
      <c r="D462" s="24">
        <v>2</v>
      </c>
      <c r="E462" s="24">
        <v>35</v>
      </c>
      <c r="F462" s="24">
        <v>1</v>
      </c>
      <c r="G462" s="24">
        <v>1</v>
      </c>
      <c r="H462" s="718" t="s">
        <v>149</v>
      </c>
      <c r="I462" s="507">
        <v>0.48959999999999998</v>
      </c>
      <c r="J462" s="531"/>
      <c r="K462" s="482"/>
      <c r="L462" s="482"/>
      <c r="M462" s="531"/>
      <c r="N462" s="531"/>
      <c r="O462" s="345"/>
      <c r="P462" s="38"/>
    </row>
    <row r="463" spans="1:16" ht="16.899999999999999" customHeight="1" x14ac:dyDescent="0.25">
      <c r="A463" s="67">
        <v>2</v>
      </c>
      <c r="B463" s="719"/>
      <c r="C463" s="24">
        <v>1</v>
      </c>
      <c r="D463" s="24">
        <v>3</v>
      </c>
      <c r="E463" s="24">
        <v>35</v>
      </c>
      <c r="F463" s="24">
        <v>1</v>
      </c>
      <c r="G463" s="24">
        <v>2</v>
      </c>
      <c r="H463" s="719"/>
      <c r="I463" s="507">
        <v>1.0544</v>
      </c>
      <c r="J463" s="531"/>
      <c r="K463" s="482"/>
      <c r="L463" s="482"/>
      <c r="M463" s="531"/>
      <c r="N463" s="531"/>
      <c r="O463" s="345"/>
      <c r="P463" s="38"/>
    </row>
    <row r="464" spans="1:16" ht="16.899999999999999" customHeight="1" x14ac:dyDescent="0.25">
      <c r="A464" s="67">
        <v>3</v>
      </c>
      <c r="B464" s="719"/>
      <c r="C464" s="24">
        <v>2</v>
      </c>
      <c r="D464" s="24">
        <v>2</v>
      </c>
      <c r="E464" s="24">
        <v>35</v>
      </c>
      <c r="F464" s="24">
        <v>1</v>
      </c>
      <c r="G464" s="24">
        <v>3</v>
      </c>
      <c r="H464" s="719"/>
      <c r="I464" s="507">
        <v>2.61</v>
      </c>
      <c r="J464" s="531"/>
      <c r="K464" s="482"/>
      <c r="L464" s="482"/>
      <c r="M464" s="531"/>
      <c r="N464" s="531"/>
      <c r="O464" s="345"/>
      <c r="P464" s="38"/>
    </row>
    <row r="465" spans="1:18" ht="16.899999999999999" customHeight="1" x14ac:dyDescent="0.25">
      <c r="A465" s="67">
        <v>4</v>
      </c>
      <c r="B465" s="719"/>
      <c r="C465" s="24">
        <v>1</v>
      </c>
      <c r="D465" s="24">
        <v>1</v>
      </c>
      <c r="E465" s="24">
        <v>42</v>
      </c>
      <c r="F465" s="24">
        <v>1</v>
      </c>
      <c r="G465" s="24">
        <v>4</v>
      </c>
      <c r="H465" s="719"/>
      <c r="I465" s="507">
        <v>1.2411000000000001</v>
      </c>
      <c r="J465" s="531"/>
      <c r="K465" s="482"/>
      <c r="L465" s="482"/>
      <c r="M465" s="531"/>
      <c r="N465" s="531"/>
      <c r="O465" s="345"/>
      <c r="P465" s="38"/>
    </row>
    <row r="466" spans="1:18" ht="16.899999999999999" customHeight="1" x14ac:dyDescent="0.25">
      <c r="A466" s="67">
        <v>5</v>
      </c>
      <c r="B466" s="719"/>
      <c r="C466" s="24">
        <v>1</v>
      </c>
      <c r="D466" s="24">
        <v>6</v>
      </c>
      <c r="E466" s="24">
        <v>35</v>
      </c>
      <c r="F466" s="24">
        <v>2</v>
      </c>
      <c r="G466" s="24">
        <v>12</v>
      </c>
      <c r="H466" s="687"/>
      <c r="I466" s="507">
        <v>3.9929999999999999</v>
      </c>
      <c r="J466" s="531"/>
      <c r="K466" s="482"/>
      <c r="L466" s="482"/>
      <c r="M466" s="531"/>
      <c r="N466" s="531"/>
      <c r="O466" s="345"/>
      <c r="P466" s="38"/>
    </row>
    <row r="467" spans="1:18" ht="16.899999999999999" customHeight="1" x14ac:dyDescent="0.25">
      <c r="A467" s="125" t="s">
        <v>33</v>
      </c>
      <c r="B467" s="125" t="s">
        <v>148</v>
      </c>
      <c r="C467" s="275"/>
      <c r="D467" s="275"/>
      <c r="E467" s="275"/>
      <c r="F467" s="33"/>
      <c r="G467" s="33"/>
      <c r="H467" s="104"/>
      <c r="I467" s="530">
        <f>SUM(I468:I474)</f>
        <v>32.588100000000004</v>
      </c>
      <c r="J467" s="531">
        <f t="shared" si="66"/>
        <v>32.115300000000005</v>
      </c>
      <c r="K467" s="530">
        <f t="shared" ref="K467:L467" si="69">SUM(K468:K474)</f>
        <v>32.115300000000005</v>
      </c>
      <c r="L467" s="530">
        <f t="shared" si="69"/>
        <v>0</v>
      </c>
      <c r="M467" s="531">
        <f t="shared" si="67"/>
        <v>12.846120000000003</v>
      </c>
      <c r="N467" s="531">
        <f t="shared" si="65"/>
        <v>12.846120000000003</v>
      </c>
      <c r="O467" s="345"/>
      <c r="P467" s="276"/>
      <c r="R467" s="277"/>
    </row>
    <row r="468" spans="1:18" ht="16.899999999999999" customHeight="1" x14ac:dyDescent="0.25">
      <c r="A468" s="67">
        <v>1</v>
      </c>
      <c r="B468" s="140"/>
      <c r="C468" s="24" t="s">
        <v>46</v>
      </c>
      <c r="D468" s="24">
        <v>6</v>
      </c>
      <c r="E468" s="24">
        <v>46</v>
      </c>
      <c r="F468" s="24">
        <v>8</v>
      </c>
      <c r="G468" s="24">
        <v>261</v>
      </c>
      <c r="H468" s="718" t="s">
        <v>149</v>
      </c>
      <c r="I468" s="482">
        <v>1.5720000000000001</v>
      </c>
      <c r="J468" s="527">
        <f t="shared" si="66"/>
        <v>1.5720000000000001</v>
      </c>
      <c r="K468" s="507">
        <v>1.5720000000000001</v>
      </c>
      <c r="L468" s="507"/>
      <c r="M468" s="527">
        <f t="shared" si="67"/>
        <v>0.62880000000000003</v>
      </c>
      <c r="N468" s="527">
        <f t="shared" si="65"/>
        <v>0.62880000000000003</v>
      </c>
      <c r="O468" s="341"/>
      <c r="P468" s="24"/>
    </row>
    <row r="469" spans="1:18" ht="16.899999999999999" customHeight="1" x14ac:dyDescent="0.25">
      <c r="A469" s="67">
        <v>2</v>
      </c>
      <c r="B469" s="140"/>
      <c r="C469" s="32" t="s">
        <v>47</v>
      </c>
      <c r="D469" s="32">
        <v>6</v>
      </c>
      <c r="E469" s="32">
        <v>46</v>
      </c>
      <c r="F469" s="32">
        <v>9</v>
      </c>
      <c r="G469" s="32">
        <v>175</v>
      </c>
      <c r="H469" s="746"/>
      <c r="I469" s="532">
        <v>1.1236999999999999</v>
      </c>
      <c r="J469" s="527">
        <f t="shared" si="66"/>
        <v>1.1236999999999999</v>
      </c>
      <c r="K469" s="533">
        <v>1.1236999999999999</v>
      </c>
      <c r="L469" s="507"/>
      <c r="M469" s="527">
        <f t="shared" si="67"/>
        <v>0.44947999999999999</v>
      </c>
      <c r="N469" s="527">
        <f t="shared" si="65"/>
        <v>0.44947999999999999</v>
      </c>
      <c r="O469" s="341"/>
      <c r="P469" s="32"/>
    </row>
    <row r="470" spans="1:18" ht="16.899999999999999" customHeight="1" x14ac:dyDescent="0.25">
      <c r="A470" s="67">
        <v>4</v>
      </c>
      <c r="B470" s="140"/>
      <c r="C470" s="24" t="s">
        <v>46</v>
      </c>
      <c r="D470" s="24">
        <v>8</v>
      </c>
      <c r="E470" s="24">
        <v>47</v>
      </c>
      <c r="F470" s="24">
        <v>14</v>
      </c>
      <c r="G470" s="24">
        <v>251</v>
      </c>
      <c r="H470" s="746"/>
      <c r="I470" s="482">
        <v>13.3429</v>
      </c>
      <c r="J470" s="527">
        <f t="shared" si="66"/>
        <v>12.870100000000001</v>
      </c>
      <c r="K470" s="534">
        <v>12.870100000000001</v>
      </c>
      <c r="L470" s="534"/>
      <c r="M470" s="527">
        <f t="shared" si="67"/>
        <v>5.1480400000000008</v>
      </c>
      <c r="N470" s="527">
        <f t="shared" si="65"/>
        <v>5.1480400000000008</v>
      </c>
      <c r="O470" s="341"/>
      <c r="P470" s="25"/>
    </row>
    <row r="471" spans="1:18" ht="16.899999999999999" customHeight="1" x14ac:dyDescent="0.25">
      <c r="A471" s="67">
        <v>5</v>
      </c>
      <c r="B471" s="140"/>
      <c r="C471" s="24">
        <v>2</v>
      </c>
      <c r="D471" s="24">
        <v>1</v>
      </c>
      <c r="E471" s="24">
        <v>46</v>
      </c>
      <c r="F471" s="24">
        <v>8</v>
      </c>
      <c r="G471" s="24">
        <v>293</v>
      </c>
      <c r="H471" s="746"/>
      <c r="I471" s="482">
        <v>7.3453999999999997</v>
      </c>
      <c r="J471" s="527">
        <f t="shared" si="66"/>
        <v>7.3453999999999997</v>
      </c>
      <c r="K471" s="534">
        <v>7.3453999999999997</v>
      </c>
      <c r="L471" s="534"/>
      <c r="M471" s="527">
        <f t="shared" si="67"/>
        <v>2.9381599999999999</v>
      </c>
      <c r="N471" s="527">
        <f t="shared" si="65"/>
        <v>2.9381599999999999</v>
      </c>
      <c r="O471" s="341"/>
      <c r="P471" s="24"/>
    </row>
    <row r="472" spans="1:18" ht="16.899999999999999" customHeight="1" x14ac:dyDescent="0.25">
      <c r="A472" s="67">
        <v>6</v>
      </c>
      <c r="B472" s="140"/>
      <c r="C472" s="24">
        <v>4</v>
      </c>
      <c r="D472" s="24">
        <v>1</v>
      </c>
      <c r="E472" s="24">
        <v>46</v>
      </c>
      <c r="F472" s="24">
        <v>8</v>
      </c>
      <c r="G472" s="24">
        <v>295</v>
      </c>
      <c r="H472" s="746"/>
      <c r="I472" s="535">
        <v>0.67210000000000003</v>
      </c>
      <c r="J472" s="527">
        <f t="shared" si="66"/>
        <v>0.67210000000000003</v>
      </c>
      <c r="K472" s="507">
        <v>0.67210000000000003</v>
      </c>
      <c r="L472" s="507"/>
      <c r="M472" s="527">
        <f t="shared" si="67"/>
        <v>0.26884000000000002</v>
      </c>
      <c r="N472" s="527">
        <f t="shared" si="65"/>
        <v>0.26884000000000002</v>
      </c>
      <c r="O472" s="341"/>
      <c r="P472" s="24"/>
    </row>
    <row r="473" spans="1:18" ht="16.899999999999999" customHeight="1" x14ac:dyDescent="0.25">
      <c r="A473" s="67">
        <v>7</v>
      </c>
      <c r="B473" s="140"/>
      <c r="C473" s="24">
        <v>5</v>
      </c>
      <c r="D473" s="24">
        <v>1</v>
      </c>
      <c r="E473" s="24">
        <v>47</v>
      </c>
      <c r="F473" s="24">
        <v>8</v>
      </c>
      <c r="G473" s="24">
        <v>296</v>
      </c>
      <c r="H473" s="746"/>
      <c r="I473" s="482">
        <v>2.2406000000000001</v>
      </c>
      <c r="J473" s="527">
        <f t="shared" si="66"/>
        <v>2.2406000000000001</v>
      </c>
      <c r="K473" s="507">
        <v>2.2406000000000001</v>
      </c>
      <c r="L473" s="507"/>
      <c r="M473" s="527">
        <f t="shared" si="67"/>
        <v>0.89624000000000015</v>
      </c>
      <c r="N473" s="527">
        <f t="shared" si="65"/>
        <v>0.89624000000000015</v>
      </c>
      <c r="O473" s="341"/>
      <c r="P473" s="24"/>
    </row>
    <row r="474" spans="1:18" ht="16.899999999999999" customHeight="1" x14ac:dyDescent="0.25">
      <c r="A474" s="67">
        <v>8</v>
      </c>
      <c r="B474" s="140"/>
      <c r="C474" s="24">
        <v>1</v>
      </c>
      <c r="D474" s="24">
        <v>12</v>
      </c>
      <c r="E474" s="24">
        <v>37</v>
      </c>
      <c r="F474" s="24">
        <v>9</v>
      </c>
      <c r="G474" s="24">
        <v>385</v>
      </c>
      <c r="H474" s="721"/>
      <c r="I474" s="482">
        <v>6.2914000000000003</v>
      </c>
      <c r="J474" s="525">
        <f t="shared" si="66"/>
        <v>6.2914000000000003</v>
      </c>
      <c r="K474" s="507">
        <v>6.2914000000000003</v>
      </c>
      <c r="L474" s="507"/>
      <c r="M474" s="525">
        <f t="shared" si="67"/>
        <v>2.5165600000000001</v>
      </c>
      <c r="N474" s="525">
        <f t="shared" si="65"/>
        <v>2.5165600000000001</v>
      </c>
      <c r="O474" s="338"/>
      <c r="P474" s="24"/>
    </row>
    <row r="475" spans="1:18" ht="16.899999999999999" customHeight="1" x14ac:dyDescent="0.25">
      <c r="A475" s="125" t="s">
        <v>104</v>
      </c>
      <c r="B475" s="125" t="s">
        <v>151</v>
      </c>
      <c r="C475" s="275"/>
      <c r="D475" s="275"/>
      <c r="E475" s="275"/>
      <c r="F475" s="33"/>
      <c r="G475" s="33"/>
      <c r="H475" s="104"/>
      <c r="I475" s="530">
        <f>SUM(I476:I480)</f>
        <v>159.32490000000001</v>
      </c>
      <c r="J475" s="531">
        <f t="shared" si="66"/>
        <v>115.9984</v>
      </c>
      <c r="K475" s="530">
        <f t="shared" ref="K475:L475" si="70">SUM(K476:K480)</f>
        <v>115.9984</v>
      </c>
      <c r="L475" s="530">
        <f t="shared" si="70"/>
        <v>0</v>
      </c>
      <c r="M475" s="531">
        <f t="shared" si="67"/>
        <v>46.399360000000001</v>
      </c>
      <c r="N475" s="531">
        <f t="shared" si="65"/>
        <v>46.399360000000001</v>
      </c>
      <c r="O475" s="345"/>
      <c r="P475" s="276"/>
      <c r="R475" s="277"/>
    </row>
    <row r="476" spans="1:18" ht="16.899999999999999" customHeight="1" x14ac:dyDescent="0.25">
      <c r="A476" s="67">
        <v>1</v>
      </c>
      <c r="B476" s="140"/>
      <c r="C476" s="41" t="s">
        <v>46</v>
      </c>
      <c r="D476" s="41">
        <v>2</v>
      </c>
      <c r="E476" s="41">
        <v>47</v>
      </c>
      <c r="F476" s="41">
        <v>10</v>
      </c>
      <c r="G476" s="41">
        <v>13</v>
      </c>
      <c r="H476" s="718" t="s">
        <v>136</v>
      </c>
      <c r="I476" s="536">
        <v>42.361199999999997</v>
      </c>
      <c r="J476" s="507">
        <f t="shared" si="66"/>
        <v>41.413699999999999</v>
      </c>
      <c r="K476" s="536">
        <v>41.413699999999999</v>
      </c>
      <c r="L476" s="536"/>
      <c r="M476" s="507">
        <f t="shared" si="67"/>
        <v>16.565480000000001</v>
      </c>
      <c r="N476" s="507">
        <f t="shared" si="65"/>
        <v>16.565480000000001</v>
      </c>
      <c r="O476" s="351"/>
      <c r="P476" s="41"/>
    </row>
    <row r="477" spans="1:18" ht="16.899999999999999" customHeight="1" x14ac:dyDescent="0.25">
      <c r="A477" s="67">
        <v>2</v>
      </c>
      <c r="B477" s="140"/>
      <c r="C477" s="41" t="s">
        <v>46</v>
      </c>
      <c r="D477" s="41">
        <v>3</v>
      </c>
      <c r="E477" s="41">
        <v>47</v>
      </c>
      <c r="F477" s="41">
        <v>10</v>
      </c>
      <c r="G477" s="41">
        <v>14</v>
      </c>
      <c r="H477" s="719"/>
      <c r="I477" s="536">
        <v>28.8339</v>
      </c>
      <c r="J477" s="507">
        <f t="shared" si="66"/>
        <v>18.8369</v>
      </c>
      <c r="K477" s="536">
        <v>18.8369</v>
      </c>
      <c r="L477" s="536"/>
      <c r="M477" s="507">
        <f t="shared" si="67"/>
        <v>7.5347600000000003</v>
      </c>
      <c r="N477" s="507">
        <f t="shared" si="65"/>
        <v>7.5347600000000003</v>
      </c>
      <c r="O477" s="351"/>
      <c r="P477" s="41"/>
    </row>
    <row r="478" spans="1:18" ht="16.899999999999999" customHeight="1" x14ac:dyDescent="0.25">
      <c r="A478" s="67">
        <v>3</v>
      </c>
      <c r="B478" s="140"/>
      <c r="C478" s="41" t="s">
        <v>46</v>
      </c>
      <c r="D478" s="41">
        <v>4</v>
      </c>
      <c r="E478" s="41">
        <v>47</v>
      </c>
      <c r="F478" s="41">
        <v>10</v>
      </c>
      <c r="G478" s="41">
        <v>15</v>
      </c>
      <c r="H478" s="719"/>
      <c r="I478" s="536">
        <v>57.152500000000003</v>
      </c>
      <c r="J478" s="507">
        <f t="shared" si="66"/>
        <v>37.712499999999999</v>
      </c>
      <c r="K478" s="536">
        <v>37.712499999999999</v>
      </c>
      <c r="L478" s="536"/>
      <c r="M478" s="507">
        <f t="shared" si="67"/>
        <v>15.085000000000001</v>
      </c>
      <c r="N478" s="507">
        <f t="shared" si="65"/>
        <v>15.085000000000001</v>
      </c>
      <c r="O478" s="351"/>
      <c r="P478" s="41"/>
    </row>
    <row r="479" spans="1:18" ht="16.899999999999999" customHeight="1" x14ac:dyDescent="0.25">
      <c r="A479" s="67">
        <v>4</v>
      </c>
      <c r="B479" s="140"/>
      <c r="C479" s="41" t="s">
        <v>46</v>
      </c>
      <c r="D479" s="41">
        <v>5</v>
      </c>
      <c r="E479" s="41">
        <v>47</v>
      </c>
      <c r="F479" s="41">
        <v>10</v>
      </c>
      <c r="G479" s="41">
        <v>16</v>
      </c>
      <c r="H479" s="719"/>
      <c r="I479" s="536">
        <v>18.5593</v>
      </c>
      <c r="J479" s="507">
        <f t="shared" si="66"/>
        <v>7.8093000000000004</v>
      </c>
      <c r="K479" s="536">
        <v>7.8093000000000004</v>
      </c>
      <c r="L479" s="536"/>
      <c r="M479" s="507">
        <f t="shared" si="67"/>
        <v>3.1237200000000005</v>
      </c>
      <c r="N479" s="507">
        <f t="shared" si="65"/>
        <v>3.1237200000000005</v>
      </c>
      <c r="O479" s="351"/>
      <c r="P479" s="41"/>
    </row>
    <row r="480" spans="1:18" ht="16.899999999999999" customHeight="1" x14ac:dyDescent="0.25">
      <c r="A480" s="67">
        <v>5</v>
      </c>
      <c r="B480" s="140"/>
      <c r="C480" s="41" t="s">
        <v>46</v>
      </c>
      <c r="D480" s="41">
        <v>7</v>
      </c>
      <c r="E480" s="41">
        <v>47</v>
      </c>
      <c r="F480" s="41">
        <v>10</v>
      </c>
      <c r="G480" s="41">
        <v>17</v>
      </c>
      <c r="H480" s="687"/>
      <c r="I480" s="536">
        <v>12.417999999999999</v>
      </c>
      <c r="J480" s="507">
        <f t="shared" si="66"/>
        <v>10.226000000000001</v>
      </c>
      <c r="K480" s="536">
        <v>10.226000000000001</v>
      </c>
      <c r="L480" s="536"/>
      <c r="M480" s="507">
        <f t="shared" si="67"/>
        <v>4.0904000000000007</v>
      </c>
      <c r="N480" s="507">
        <f t="shared" si="65"/>
        <v>4.0904000000000007</v>
      </c>
      <c r="O480" s="351"/>
      <c r="P480" s="41"/>
    </row>
    <row r="481" spans="1:18" s="70" customFormat="1" ht="16.899999999999999" customHeight="1" x14ac:dyDescent="0.25">
      <c r="A481" s="97" t="s">
        <v>61</v>
      </c>
      <c r="B481" s="97" t="s">
        <v>152</v>
      </c>
      <c r="C481" s="13"/>
      <c r="D481" s="13"/>
      <c r="E481" s="13"/>
      <c r="F481" s="13"/>
      <c r="G481" s="13"/>
      <c r="H481" s="200"/>
      <c r="I481" s="537">
        <f>SUM(I482:I483)</f>
        <v>5.9839000000000002</v>
      </c>
      <c r="J481" s="525">
        <f t="shared" si="66"/>
        <v>5.9839000000000002</v>
      </c>
      <c r="K481" s="537">
        <f t="shared" ref="K481:L481" si="71">SUM(K482:K483)</f>
        <v>0</v>
      </c>
      <c r="L481" s="537">
        <f t="shared" si="71"/>
        <v>5.9839000000000002</v>
      </c>
      <c r="M481" s="525">
        <f t="shared" si="67"/>
        <v>2.3935600000000004</v>
      </c>
      <c r="N481" s="525"/>
      <c r="O481" s="338">
        <f t="shared" si="65"/>
        <v>2.3935600000000004</v>
      </c>
      <c r="P481" s="14"/>
    </row>
    <row r="482" spans="1:18" ht="16.899999999999999" customHeight="1" x14ac:dyDescent="0.25">
      <c r="A482" s="67">
        <v>1</v>
      </c>
      <c r="B482" s="720" t="s">
        <v>153</v>
      </c>
      <c r="C482" s="24" t="s">
        <v>46</v>
      </c>
      <c r="D482" s="24">
        <v>12</v>
      </c>
      <c r="E482" s="24">
        <v>37</v>
      </c>
      <c r="F482" s="24">
        <v>14</v>
      </c>
      <c r="G482" s="24">
        <v>254</v>
      </c>
      <c r="H482" s="201"/>
      <c r="I482" s="507">
        <v>2.8549000000000002</v>
      </c>
      <c r="J482" s="527">
        <f t="shared" si="66"/>
        <v>2.8549000000000002</v>
      </c>
      <c r="K482" s="507"/>
      <c r="L482" s="507">
        <v>2.8549000000000002</v>
      </c>
      <c r="M482" s="527">
        <f t="shared" si="67"/>
        <v>1.1419600000000001</v>
      </c>
      <c r="N482" s="527"/>
      <c r="O482" s="341">
        <f t="shared" si="65"/>
        <v>1.1419600000000001</v>
      </c>
      <c r="P482" s="141"/>
    </row>
    <row r="483" spans="1:18" ht="16.899999999999999" customHeight="1" x14ac:dyDescent="0.25">
      <c r="A483" s="67">
        <v>2</v>
      </c>
      <c r="B483" s="721"/>
      <c r="C483" s="24" t="s">
        <v>47</v>
      </c>
      <c r="D483" s="24">
        <v>8</v>
      </c>
      <c r="E483" s="24">
        <v>47</v>
      </c>
      <c r="F483" s="24">
        <v>14</v>
      </c>
      <c r="G483" s="24">
        <v>254</v>
      </c>
      <c r="H483" s="201"/>
      <c r="I483" s="507">
        <v>3.129</v>
      </c>
      <c r="J483" s="527">
        <f t="shared" si="66"/>
        <v>3.129</v>
      </c>
      <c r="K483" s="507"/>
      <c r="L483" s="507">
        <v>3.129</v>
      </c>
      <c r="M483" s="527">
        <f t="shared" si="67"/>
        <v>1.2516</v>
      </c>
      <c r="N483" s="527"/>
      <c r="O483" s="341">
        <f t="shared" si="65"/>
        <v>1.2516</v>
      </c>
      <c r="P483" s="104"/>
    </row>
    <row r="484" spans="1:18" s="210" customFormat="1" ht="16.899999999999999" customHeight="1" x14ac:dyDescent="0.25">
      <c r="A484" s="206"/>
      <c r="B484" s="208" t="s">
        <v>223</v>
      </c>
      <c r="C484" s="208"/>
      <c r="D484" s="208"/>
      <c r="E484" s="208"/>
      <c r="F484" s="208"/>
      <c r="G484" s="208"/>
      <c r="H484" s="209"/>
      <c r="I484" s="524">
        <f>I485+I497+I513</f>
        <v>342.71480000000003</v>
      </c>
      <c r="J484" s="524">
        <f t="shared" ref="J484:L484" si="72">J485+J497+J513</f>
        <v>315.72370000000001</v>
      </c>
      <c r="K484" s="524">
        <f t="shared" si="72"/>
        <v>315.72370000000001</v>
      </c>
      <c r="L484" s="524">
        <f t="shared" si="72"/>
        <v>0</v>
      </c>
      <c r="M484" s="524">
        <f>N484+O484</f>
        <v>126.28948000000001</v>
      </c>
      <c r="N484" s="538">
        <f>K484*0.4</f>
        <v>126.28948000000001</v>
      </c>
      <c r="O484" s="336">
        <f>L484*0.4</f>
        <v>0</v>
      </c>
      <c r="P484" s="236"/>
    </row>
    <row r="485" spans="1:18" s="70" customFormat="1" ht="16.899999999999999" customHeight="1" x14ac:dyDescent="0.25">
      <c r="A485" s="28" t="s">
        <v>25</v>
      </c>
      <c r="B485" s="28" t="s">
        <v>140</v>
      </c>
      <c r="C485" s="29"/>
      <c r="D485" s="29"/>
      <c r="E485" s="29"/>
      <c r="F485" s="29"/>
      <c r="G485" s="29"/>
      <c r="H485" s="28"/>
      <c r="I485" s="526">
        <f>SUM(I486:I496)</f>
        <v>87.729199999999992</v>
      </c>
      <c r="J485" s="526">
        <f>K485+L485</f>
        <v>87.729199999999992</v>
      </c>
      <c r="K485" s="526">
        <f>SUM(K486:K496)</f>
        <v>87.729199999999992</v>
      </c>
      <c r="L485" s="526">
        <f>SUM(L486:L496)</f>
        <v>0</v>
      </c>
      <c r="M485" s="525">
        <f t="shared" ref="M485:M516" si="73">N485+O485</f>
        <v>35.091679999999997</v>
      </c>
      <c r="N485" s="527">
        <f t="shared" ref="N485:N516" si="74">K485*0.4</f>
        <v>35.091679999999997</v>
      </c>
      <c r="O485" s="338"/>
      <c r="P485" s="197"/>
      <c r="R485" s="107"/>
    </row>
    <row r="486" spans="1:18" ht="16.899999999999999" customHeight="1" x14ac:dyDescent="0.25">
      <c r="A486" s="24">
        <v>1</v>
      </c>
      <c r="B486" s="679" t="s">
        <v>155</v>
      </c>
      <c r="C486" s="237" t="s">
        <v>46</v>
      </c>
      <c r="D486" s="237">
        <v>2</v>
      </c>
      <c r="E486" s="237">
        <v>41</v>
      </c>
      <c r="F486" s="237">
        <v>6</v>
      </c>
      <c r="G486" s="238">
        <v>374</v>
      </c>
      <c r="H486" s="753" t="s">
        <v>154</v>
      </c>
      <c r="I486" s="539">
        <v>3.1482999999999999</v>
      </c>
      <c r="J486" s="540">
        <f t="shared" ref="J486:J496" si="75">K486+L486</f>
        <v>3.1482999999999999</v>
      </c>
      <c r="K486" s="541">
        <v>3.1482999999999999</v>
      </c>
      <c r="L486" s="541"/>
      <c r="M486" s="507">
        <f t="shared" si="73"/>
        <v>1.25932</v>
      </c>
      <c r="N486" s="507">
        <f t="shared" si="74"/>
        <v>1.25932</v>
      </c>
      <c r="O486" s="351"/>
      <c r="P486" s="39"/>
    </row>
    <row r="487" spans="1:18" ht="16.899999999999999" customHeight="1" x14ac:dyDescent="0.25">
      <c r="A487" s="24">
        <v>2</v>
      </c>
      <c r="B487" s="680"/>
      <c r="C487" s="237" t="s">
        <v>49</v>
      </c>
      <c r="D487" s="237">
        <v>4</v>
      </c>
      <c r="E487" s="237">
        <v>41</v>
      </c>
      <c r="F487" s="237">
        <v>6</v>
      </c>
      <c r="G487" s="238">
        <v>375</v>
      </c>
      <c r="H487" s="754"/>
      <c r="I487" s="539">
        <v>0.65339999999999998</v>
      </c>
      <c r="J487" s="540">
        <f t="shared" si="75"/>
        <v>0.65339999999999998</v>
      </c>
      <c r="K487" s="541">
        <v>0.65339999999999998</v>
      </c>
      <c r="L487" s="541"/>
      <c r="M487" s="507">
        <f t="shared" si="73"/>
        <v>0.26135999999999998</v>
      </c>
      <c r="N487" s="507">
        <f t="shared" si="74"/>
        <v>0.26135999999999998</v>
      </c>
      <c r="O487" s="351"/>
      <c r="P487" s="25"/>
    </row>
    <row r="488" spans="1:18" ht="16.899999999999999" customHeight="1" x14ac:dyDescent="0.25">
      <c r="A488" s="24">
        <v>3</v>
      </c>
      <c r="B488" s="680"/>
      <c r="C488" s="237" t="s">
        <v>47</v>
      </c>
      <c r="D488" s="237">
        <v>4</v>
      </c>
      <c r="E488" s="237">
        <v>41</v>
      </c>
      <c r="F488" s="237">
        <v>6</v>
      </c>
      <c r="G488" s="238">
        <v>376</v>
      </c>
      <c r="H488" s="754"/>
      <c r="I488" s="539">
        <v>4.5834999999999999</v>
      </c>
      <c r="J488" s="540">
        <f t="shared" si="75"/>
        <v>4.5834999999999999</v>
      </c>
      <c r="K488" s="541">
        <v>4.5834999999999999</v>
      </c>
      <c r="L488" s="541"/>
      <c r="M488" s="507">
        <f t="shared" si="73"/>
        <v>1.8334000000000001</v>
      </c>
      <c r="N488" s="507">
        <f t="shared" si="74"/>
        <v>1.8334000000000001</v>
      </c>
      <c r="O488" s="351"/>
      <c r="P488" s="25"/>
    </row>
    <row r="489" spans="1:18" ht="16.899999999999999" customHeight="1" x14ac:dyDescent="0.25">
      <c r="A489" s="24">
        <v>4</v>
      </c>
      <c r="B489" s="680"/>
      <c r="C489" s="237" t="s">
        <v>46</v>
      </c>
      <c r="D489" s="237">
        <v>1</v>
      </c>
      <c r="E489" s="237">
        <v>41</v>
      </c>
      <c r="F489" s="237">
        <v>6</v>
      </c>
      <c r="G489" s="238">
        <v>377</v>
      </c>
      <c r="H489" s="754"/>
      <c r="I489" s="539">
        <v>7.9311999999999996</v>
      </c>
      <c r="J489" s="540">
        <f t="shared" si="75"/>
        <v>7.9311999999999996</v>
      </c>
      <c r="K489" s="541">
        <v>7.9311999999999996</v>
      </c>
      <c r="L489" s="541"/>
      <c r="M489" s="507">
        <f t="shared" si="73"/>
        <v>3.1724800000000002</v>
      </c>
      <c r="N489" s="507">
        <f t="shared" si="74"/>
        <v>3.1724800000000002</v>
      </c>
      <c r="O489" s="351"/>
      <c r="P489" s="239"/>
    </row>
    <row r="490" spans="1:18" ht="16.899999999999999" customHeight="1" x14ac:dyDescent="0.25">
      <c r="A490" s="24">
        <v>5</v>
      </c>
      <c r="B490" s="680"/>
      <c r="C490" s="240" t="s">
        <v>46</v>
      </c>
      <c r="D490" s="240">
        <v>7</v>
      </c>
      <c r="E490" s="240">
        <v>33</v>
      </c>
      <c r="F490" s="240">
        <v>6</v>
      </c>
      <c r="G490" s="241">
        <v>378</v>
      </c>
      <c r="H490" s="783"/>
      <c r="I490" s="539">
        <v>10.8552</v>
      </c>
      <c r="J490" s="540">
        <f t="shared" si="75"/>
        <v>10.8552</v>
      </c>
      <c r="K490" s="541">
        <v>10.8552</v>
      </c>
      <c r="L490" s="541"/>
      <c r="M490" s="507">
        <f t="shared" si="73"/>
        <v>4.3420800000000002</v>
      </c>
      <c r="N490" s="507">
        <f t="shared" si="74"/>
        <v>4.3420800000000002</v>
      </c>
      <c r="O490" s="351"/>
      <c r="P490" s="25"/>
    </row>
    <row r="491" spans="1:18" ht="16.899999999999999" customHeight="1" x14ac:dyDescent="0.25">
      <c r="A491" s="24">
        <v>6</v>
      </c>
      <c r="B491" s="680"/>
      <c r="C491" s="237" t="s">
        <v>46</v>
      </c>
      <c r="D491" s="237">
        <v>1</v>
      </c>
      <c r="E491" s="237">
        <v>43</v>
      </c>
      <c r="F491" s="237">
        <v>6</v>
      </c>
      <c r="G491" s="238">
        <v>379</v>
      </c>
      <c r="H491" s="783"/>
      <c r="I491" s="539">
        <v>14.208399999999999</v>
      </c>
      <c r="J491" s="540">
        <f t="shared" si="75"/>
        <v>14.208399999999999</v>
      </c>
      <c r="K491" s="541">
        <v>14.208399999999999</v>
      </c>
      <c r="L491" s="541"/>
      <c r="M491" s="507">
        <f t="shared" si="73"/>
        <v>5.6833600000000004</v>
      </c>
      <c r="N491" s="507">
        <f t="shared" si="74"/>
        <v>5.6833600000000004</v>
      </c>
      <c r="O491" s="351"/>
      <c r="P491" s="25"/>
    </row>
    <row r="492" spans="1:18" ht="16.899999999999999" customHeight="1" x14ac:dyDescent="0.25">
      <c r="A492" s="24">
        <v>7</v>
      </c>
      <c r="B492" s="680"/>
      <c r="C492" s="240" t="s">
        <v>46</v>
      </c>
      <c r="D492" s="240">
        <v>2</v>
      </c>
      <c r="E492" s="240">
        <v>43</v>
      </c>
      <c r="F492" s="240">
        <v>6</v>
      </c>
      <c r="G492" s="241">
        <v>380</v>
      </c>
      <c r="H492" s="783"/>
      <c r="I492" s="539">
        <v>8.2087000000000003</v>
      </c>
      <c r="J492" s="540">
        <f t="shared" si="75"/>
        <v>8.2087000000000003</v>
      </c>
      <c r="K492" s="541">
        <v>8.2087000000000003</v>
      </c>
      <c r="L492" s="541"/>
      <c r="M492" s="507">
        <f t="shared" si="73"/>
        <v>3.2834800000000004</v>
      </c>
      <c r="N492" s="507">
        <f t="shared" si="74"/>
        <v>3.2834800000000004</v>
      </c>
      <c r="O492" s="351"/>
      <c r="P492" s="39"/>
    </row>
    <row r="493" spans="1:18" ht="16.899999999999999" customHeight="1" x14ac:dyDescent="0.25">
      <c r="A493" s="24">
        <v>8</v>
      </c>
      <c r="B493" s="680"/>
      <c r="C493" s="237" t="s">
        <v>46</v>
      </c>
      <c r="D493" s="237">
        <v>3</v>
      </c>
      <c r="E493" s="237">
        <v>43</v>
      </c>
      <c r="F493" s="237">
        <v>6</v>
      </c>
      <c r="G493" s="238">
        <v>381</v>
      </c>
      <c r="H493" s="783"/>
      <c r="I493" s="539">
        <v>6.1867999999999999</v>
      </c>
      <c r="J493" s="540">
        <f t="shared" si="75"/>
        <v>6.1867999999999999</v>
      </c>
      <c r="K493" s="541">
        <v>6.1867999999999999</v>
      </c>
      <c r="L493" s="541"/>
      <c r="M493" s="507">
        <f t="shared" si="73"/>
        <v>2.47472</v>
      </c>
      <c r="N493" s="507">
        <f t="shared" si="74"/>
        <v>2.47472</v>
      </c>
      <c r="O493" s="351"/>
      <c r="P493" s="25"/>
    </row>
    <row r="494" spans="1:18" ht="16.899999999999999" customHeight="1" x14ac:dyDescent="0.25">
      <c r="A494" s="24">
        <v>9</v>
      </c>
      <c r="B494" s="680"/>
      <c r="C494" s="242" t="s">
        <v>46</v>
      </c>
      <c r="D494" s="242">
        <v>4</v>
      </c>
      <c r="E494" s="242">
        <v>41</v>
      </c>
      <c r="F494" s="242">
        <v>6</v>
      </c>
      <c r="G494" s="243">
        <v>382</v>
      </c>
      <c r="H494" s="783"/>
      <c r="I494" s="542">
        <v>24.3415</v>
      </c>
      <c r="J494" s="540">
        <f t="shared" si="75"/>
        <v>24.3415</v>
      </c>
      <c r="K494" s="542">
        <v>24.3415</v>
      </c>
      <c r="L494" s="542"/>
      <c r="M494" s="507">
        <f t="shared" si="73"/>
        <v>9.736600000000001</v>
      </c>
      <c r="N494" s="507">
        <f t="shared" si="74"/>
        <v>9.736600000000001</v>
      </c>
      <c r="O494" s="351"/>
      <c r="P494" s="25"/>
    </row>
    <row r="495" spans="1:18" ht="16.899999999999999" customHeight="1" x14ac:dyDescent="0.25">
      <c r="A495" s="24">
        <v>10</v>
      </c>
      <c r="B495" s="680"/>
      <c r="C495" s="237" t="s">
        <v>48</v>
      </c>
      <c r="D495" s="237">
        <v>4</v>
      </c>
      <c r="E495" s="237">
        <v>41</v>
      </c>
      <c r="F495" s="237">
        <v>6</v>
      </c>
      <c r="G495" s="238">
        <v>383</v>
      </c>
      <c r="H495" s="783"/>
      <c r="I495" s="539">
        <v>0.5181</v>
      </c>
      <c r="J495" s="540">
        <f t="shared" si="75"/>
        <v>0.5181</v>
      </c>
      <c r="K495" s="541">
        <v>0.5181</v>
      </c>
      <c r="L495" s="541"/>
      <c r="M495" s="507">
        <f t="shared" si="73"/>
        <v>0.20724000000000001</v>
      </c>
      <c r="N495" s="507">
        <f t="shared" si="74"/>
        <v>0.20724000000000001</v>
      </c>
      <c r="O495" s="351"/>
      <c r="P495" s="25"/>
    </row>
    <row r="496" spans="1:18" ht="16.899999999999999" customHeight="1" x14ac:dyDescent="0.25">
      <c r="A496" s="24">
        <v>11</v>
      </c>
      <c r="B496" s="680"/>
      <c r="C496" s="240" t="s">
        <v>46</v>
      </c>
      <c r="D496" s="240">
        <v>5</v>
      </c>
      <c r="E496" s="240">
        <v>41</v>
      </c>
      <c r="F496" s="240">
        <v>7</v>
      </c>
      <c r="G496" s="241">
        <v>127</v>
      </c>
      <c r="H496" s="784"/>
      <c r="I496" s="539">
        <v>7.0941000000000001</v>
      </c>
      <c r="J496" s="540">
        <f t="shared" si="75"/>
        <v>7.0941000000000001</v>
      </c>
      <c r="K496" s="541">
        <v>7.0941000000000001</v>
      </c>
      <c r="L496" s="541"/>
      <c r="M496" s="507">
        <f t="shared" si="73"/>
        <v>2.8376400000000004</v>
      </c>
      <c r="N496" s="507">
        <f t="shared" si="74"/>
        <v>2.8376400000000004</v>
      </c>
      <c r="O496" s="351"/>
      <c r="P496" s="239"/>
    </row>
    <row r="497" spans="1:16" ht="16.899999999999999" customHeight="1" x14ac:dyDescent="0.25">
      <c r="A497" s="47" t="s">
        <v>30</v>
      </c>
      <c r="B497" s="47" t="s">
        <v>142</v>
      </c>
      <c r="C497" s="244"/>
      <c r="D497" s="244"/>
      <c r="E497" s="244"/>
      <c r="F497" s="245"/>
      <c r="G497" s="245"/>
      <c r="H497" s="246"/>
      <c r="I497" s="528">
        <f t="shared" ref="I497:K497" si="76">SUM(I498:I512)</f>
        <v>206.74200000000002</v>
      </c>
      <c r="J497" s="528">
        <f t="shared" si="76"/>
        <v>179.7509</v>
      </c>
      <c r="K497" s="528">
        <f t="shared" si="76"/>
        <v>179.7509</v>
      </c>
      <c r="L497" s="528"/>
      <c r="M497" s="531">
        <f t="shared" si="73"/>
        <v>71.900360000000006</v>
      </c>
      <c r="N497" s="507">
        <f t="shared" si="74"/>
        <v>71.900360000000006</v>
      </c>
      <c r="O497" s="345"/>
      <c r="P497" s="138"/>
    </row>
    <row r="498" spans="1:16" ht="16.899999999999999" customHeight="1" x14ac:dyDescent="0.25">
      <c r="A498" s="67">
        <v>1</v>
      </c>
      <c r="B498" s="744" t="s">
        <v>162</v>
      </c>
      <c r="C498" s="240" t="s">
        <v>46</v>
      </c>
      <c r="D498" s="240">
        <v>3</v>
      </c>
      <c r="E498" s="240">
        <v>32</v>
      </c>
      <c r="F498" s="240">
        <v>4</v>
      </c>
      <c r="G498" s="247">
        <v>33</v>
      </c>
      <c r="H498" s="718" t="s">
        <v>159</v>
      </c>
      <c r="I498" s="541">
        <v>16.673500000000001</v>
      </c>
      <c r="J498" s="541">
        <f>K498+L498</f>
        <v>16.528099999999998</v>
      </c>
      <c r="K498" s="541">
        <v>16.528099999999998</v>
      </c>
      <c r="L498" s="541"/>
      <c r="M498" s="507">
        <f t="shared" si="73"/>
        <v>6.6112399999999996</v>
      </c>
      <c r="N498" s="507">
        <f t="shared" si="74"/>
        <v>6.6112399999999996</v>
      </c>
      <c r="O498" s="351"/>
      <c r="P498" s="248"/>
    </row>
    <row r="499" spans="1:16" ht="16.899999999999999" customHeight="1" x14ac:dyDescent="0.25">
      <c r="A499" s="67">
        <v>2</v>
      </c>
      <c r="B499" s="745"/>
      <c r="C499" s="237" t="s">
        <v>46</v>
      </c>
      <c r="D499" s="237">
        <v>3</v>
      </c>
      <c r="E499" s="237">
        <v>33</v>
      </c>
      <c r="F499" s="237">
        <v>4</v>
      </c>
      <c r="G499" s="249">
        <v>34</v>
      </c>
      <c r="H499" s="719"/>
      <c r="I499" s="541">
        <v>9.7582000000000004</v>
      </c>
      <c r="J499" s="541">
        <f t="shared" ref="J499:J512" si="77">K499+L499</f>
        <v>9.7582000000000004</v>
      </c>
      <c r="K499" s="541">
        <v>9.7582000000000004</v>
      </c>
      <c r="L499" s="541"/>
      <c r="M499" s="507">
        <f t="shared" si="73"/>
        <v>3.9032800000000005</v>
      </c>
      <c r="N499" s="507">
        <f t="shared" si="74"/>
        <v>3.9032800000000005</v>
      </c>
      <c r="O499" s="351"/>
      <c r="P499" s="250"/>
    </row>
    <row r="500" spans="1:16" ht="16.899999999999999" customHeight="1" x14ac:dyDescent="0.25">
      <c r="A500" s="67">
        <v>3</v>
      </c>
      <c r="B500" s="745"/>
      <c r="C500" s="240" t="s">
        <v>46</v>
      </c>
      <c r="D500" s="240">
        <v>4</v>
      </c>
      <c r="E500" s="240">
        <v>33</v>
      </c>
      <c r="F500" s="240">
        <v>3</v>
      </c>
      <c r="G500" s="251">
        <v>43</v>
      </c>
      <c r="H500" s="719"/>
      <c r="I500" s="541">
        <v>16.948799999999999</v>
      </c>
      <c r="J500" s="541">
        <f t="shared" si="77"/>
        <v>14.2684</v>
      </c>
      <c r="K500" s="541">
        <v>14.2684</v>
      </c>
      <c r="L500" s="541"/>
      <c r="M500" s="507">
        <f t="shared" si="73"/>
        <v>5.7073600000000004</v>
      </c>
      <c r="N500" s="507">
        <f t="shared" si="74"/>
        <v>5.7073600000000004</v>
      </c>
      <c r="O500" s="351"/>
      <c r="P500" s="248"/>
    </row>
    <row r="501" spans="1:16" ht="16.899999999999999" customHeight="1" x14ac:dyDescent="0.25">
      <c r="A501" s="67">
        <v>4</v>
      </c>
      <c r="B501" s="745"/>
      <c r="C501" s="240" t="s">
        <v>57</v>
      </c>
      <c r="D501" s="240">
        <v>4</v>
      </c>
      <c r="E501" s="240">
        <v>33</v>
      </c>
      <c r="F501" s="240">
        <v>4</v>
      </c>
      <c r="G501" s="252">
        <v>35</v>
      </c>
      <c r="H501" s="719"/>
      <c r="I501" s="541">
        <v>33.235700000000001</v>
      </c>
      <c r="J501" s="541">
        <f t="shared" si="77"/>
        <v>32.677399999999999</v>
      </c>
      <c r="K501" s="541">
        <v>32.677399999999999</v>
      </c>
      <c r="L501" s="541"/>
      <c r="M501" s="507">
        <f t="shared" si="73"/>
        <v>13.070959999999999</v>
      </c>
      <c r="N501" s="507">
        <f t="shared" si="74"/>
        <v>13.070959999999999</v>
      </c>
      <c r="O501" s="351"/>
      <c r="P501" s="248"/>
    </row>
    <row r="502" spans="1:16" ht="16.899999999999999" customHeight="1" x14ac:dyDescent="0.25">
      <c r="A502" s="67">
        <v>5</v>
      </c>
      <c r="B502" s="745"/>
      <c r="C502" s="253" t="s">
        <v>9</v>
      </c>
      <c r="D502" s="253" t="s">
        <v>10</v>
      </c>
      <c r="E502" s="253" t="s">
        <v>156</v>
      </c>
      <c r="F502" s="250">
        <v>3</v>
      </c>
      <c r="G502" s="251">
        <v>44</v>
      </c>
      <c r="H502" s="719" t="s">
        <v>161</v>
      </c>
      <c r="I502" s="541">
        <v>12.135199999999999</v>
      </c>
      <c r="J502" s="541">
        <f t="shared" si="77"/>
        <v>12.135199999999999</v>
      </c>
      <c r="K502" s="541">
        <v>12.135199999999999</v>
      </c>
      <c r="L502" s="541"/>
      <c r="M502" s="507">
        <f t="shared" si="73"/>
        <v>4.8540799999999997</v>
      </c>
      <c r="N502" s="507">
        <f t="shared" si="74"/>
        <v>4.8540799999999997</v>
      </c>
      <c r="O502" s="351"/>
      <c r="P502" s="254"/>
    </row>
    <row r="503" spans="1:16" ht="16.899999999999999" customHeight="1" x14ac:dyDescent="0.25">
      <c r="A503" s="67">
        <v>6</v>
      </c>
      <c r="B503" s="745"/>
      <c r="C503" s="253" t="s">
        <v>9</v>
      </c>
      <c r="D503" s="253" t="s">
        <v>55</v>
      </c>
      <c r="E503" s="253" t="s">
        <v>156</v>
      </c>
      <c r="F503" s="755">
        <v>3</v>
      </c>
      <c r="G503" s="755">
        <v>45</v>
      </c>
      <c r="H503" s="719"/>
      <c r="I503" s="541">
        <v>28.7879</v>
      </c>
      <c r="J503" s="541">
        <f t="shared" si="77"/>
        <v>28.7879</v>
      </c>
      <c r="K503" s="541">
        <v>28.7879</v>
      </c>
      <c r="L503" s="541"/>
      <c r="M503" s="507">
        <f t="shared" si="73"/>
        <v>11.515160000000002</v>
      </c>
      <c r="N503" s="507">
        <f t="shared" si="74"/>
        <v>11.515160000000002</v>
      </c>
      <c r="O503" s="351"/>
      <c r="P503" s="254"/>
    </row>
    <row r="504" spans="1:16" ht="16.899999999999999" customHeight="1" x14ac:dyDescent="0.25">
      <c r="A504" s="67">
        <v>7</v>
      </c>
      <c r="B504" s="745"/>
      <c r="C504" s="253">
        <v>2</v>
      </c>
      <c r="D504" s="253" t="s">
        <v>55</v>
      </c>
      <c r="E504" s="253" t="s">
        <v>156</v>
      </c>
      <c r="F504" s="755"/>
      <c r="G504" s="755"/>
      <c r="H504" s="719"/>
      <c r="I504" s="541">
        <v>1.5261</v>
      </c>
      <c r="J504" s="541">
        <f t="shared" si="77"/>
        <v>0</v>
      </c>
      <c r="K504" s="543">
        <v>0</v>
      </c>
      <c r="L504" s="543"/>
      <c r="M504" s="507"/>
      <c r="N504" s="507"/>
      <c r="O504" s="351"/>
      <c r="P504" s="38"/>
    </row>
    <row r="505" spans="1:16" ht="16.899999999999999" customHeight="1" x14ac:dyDescent="0.25">
      <c r="A505" s="67">
        <v>8</v>
      </c>
      <c r="B505" s="745"/>
      <c r="C505" s="253">
        <v>2</v>
      </c>
      <c r="D505" s="253" t="s">
        <v>10</v>
      </c>
      <c r="E505" s="253" t="s">
        <v>156</v>
      </c>
      <c r="F505" s="250">
        <v>3</v>
      </c>
      <c r="G505" s="251">
        <v>46</v>
      </c>
      <c r="H505" s="719"/>
      <c r="I505" s="541">
        <v>22.029800000000002</v>
      </c>
      <c r="J505" s="541">
        <f t="shared" si="77"/>
        <v>22.029800000000002</v>
      </c>
      <c r="K505" s="541">
        <v>22.029800000000002</v>
      </c>
      <c r="L505" s="541"/>
      <c r="M505" s="507">
        <f t="shared" si="73"/>
        <v>8.8119200000000006</v>
      </c>
      <c r="N505" s="507">
        <f t="shared" si="74"/>
        <v>8.8119200000000006</v>
      </c>
      <c r="O505" s="351"/>
      <c r="P505" s="254"/>
    </row>
    <row r="506" spans="1:16" ht="16.899999999999999" customHeight="1" x14ac:dyDescent="0.25">
      <c r="A506" s="67">
        <v>9</v>
      </c>
      <c r="B506" s="745"/>
      <c r="C506" s="253" t="s">
        <v>9</v>
      </c>
      <c r="D506" s="253" t="s">
        <v>9</v>
      </c>
      <c r="E506" s="253" t="s">
        <v>157</v>
      </c>
      <c r="F506" s="250">
        <v>3</v>
      </c>
      <c r="G506" s="251">
        <v>48</v>
      </c>
      <c r="H506" s="719"/>
      <c r="I506" s="541">
        <v>4.3083999999999998</v>
      </c>
      <c r="J506" s="541">
        <f t="shared" si="77"/>
        <v>4.3083999999999998</v>
      </c>
      <c r="K506" s="541">
        <v>4.3083999999999998</v>
      </c>
      <c r="L506" s="541"/>
      <c r="M506" s="507">
        <f t="shared" si="73"/>
        <v>1.72336</v>
      </c>
      <c r="N506" s="507">
        <f t="shared" si="74"/>
        <v>1.72336</v>
      </c>
      <c r="O506" s="351"/>
      <c r="P506" s="254"/>
    </row>
    <row r="507" spans="1:16" ht="16.899999999999999" customHeight="1" x14ac:dyDescent="0.25">
      <c r="A507" s="67">
        <v>10</v>
      </c>
      <c r="B507" s="745"/>
      <c r="C507" s="253" t="s">
        <v>9</v>
      </c>
      <c r="D507" s="253" t="s">
        <v>11</v>
      </c>
      <c r="E507" s="253" t="s">
        <v>157</v>
      </c>
      <c r="F507" s="250">
        <v>3</v>
      </c>
      <c r="G507" s="255">
        <v>49</v>
      </c>
      <c r="H507" s="719"/>
      <c r="I507" s="541">
        <v>5.9151999999999996</v>
      </c>
      <c r="J507" s="541">
        <f t="shared" si="77"/>
        <v>5.9151999999999996</v>
      </c>
      <c r="K507" s="541">
        <v>5.9151999999999996</v>
      </c>
      <c r="L507" s="541"/>
      <c r="M507" s="507">
        <f t="shared" si="73"/>
        <v>2.3660799999999997</v>
      </c>
      <c r="N507" s="507">
        <f t="shared" si="74"/>
        <v>2.3660799999999997</v>
      </c>
      <c r="O507" s="351"/>
      <c r="P507" s="254"/>
    </row>
    <row r="508" spans="1:16" ht="16.899999999999999" customHeight="1" x14ac:dyDescent="0.25">
      <c r="A508" s="67">
        <v>11</v>
      </c>
      <c r="B508" s="745"/>
      <c r="C508" s="253" t="s">
        <v>9</v>
      </c>
      <c r="D508" s="253" t="s">
        <v>13</v>
      </c>
      <c r="E508" s="253" t="s">
        <v>157</v>
      </c>
      <c r="F508" s="250">
        <v>3</v>
      </c>
      <c r="G508" s="255">
        <v>50</v>
      </c>
      <c r="H508" s="719"/>
      <c r="I508" s="541">
        <v>5.7942</v>
      </c>
      <c r="J508" s="541">
        <f t="shared" si="77"/>
        <v>5.7942</v>
      </c>
      <c r="K508" s="541">
        <v>5.7942</v>
      </c>
      <c r="L508" s="541"/>
      <c r="M508" s="507">
        <f t="shared" si="73"/>
        <v>2.3176800000000002</v>
      </c>
      <c r="N508" s="507">
        <f t="shared" si="74"/>
        <v>2.3176800000000002</v>
      </c>
      <c r="O508" s="351"/>
      <c r="P508" s="254"/>
    </row>
    <row r="509" spans="1:16" ht="16.899999999999999" customHeight="1" x14ac:dyDescent="0.25">
      <c r="A509" s="67">
        <v>12</v>
      </c>
      <c r="B509" s="745"/>
      <c r="C509" s="253" t="s">
        <v>9</v>
      </c>
      <c r="D509" s="253" t="s">
        <v>13</v>
      </c>
      <c r="E509" s="253" t="s">
        <v>158</v>
      </c>
      <c r="F509" s="250">
        <v>4</v>
      </c>
      <c r="G509" s="251">
        <v>36</v>
      </c>
      <c r="H509" s="719"/>
      <c r="I509" s="541">
        <v>26.1663</v>
      </c>
      <c r="J509" s="541">
        <f t="shared" si="77"/>
        <v>26.1663</v>
      </c>
      <c r="K509" s="541">
        <v>26.1663</v>
      </c>
      <c r="L509" s="541"/>
      <c r="M509" s="507">
        <f t="shared" si="73"/>
        <v>10.466520000000001</v>
      </c>
      <c r="N509" s="507">
        <f t="shared" si="74"/>
        <v>10.466520000000001</v>
      </c>
      <c r="O509" s="351"/>
      <c r="P509" s="254"/>
    </row>
    <row r="510" spans="1:16" ht="16.899999999999999" customHeight="1" x14ac:dyDescent="0.25">
      <c r="A510" s="67">
        <v>13</v>
      </c>
      <c r="B510" s="745"/>
      <c r="C510" s="253" t="s">
        <v>21</v>
      </c>
      <c r="D510" s="253" t="s">
        <v>13</v>
      </c>
      <c r="E510" s="253" t="s">
        <v>158</v>
      </c>
      <c r="F510" s="250">
        <v>4</v>
      </c>
      <c r="G510" s="251">
        <v>37</v>
      </c>
      <c r="H510" s="719"/>
      <c r="I510" s="541">
        <v>2.1949999999999998</v>
      </c>
      <c r="J510" s="541">
        <f t="shared" si="77"/>
        <v>0</v>
      </c>
      <c r="K510" s="543">
        <v>0</v>
      </c>
      <c r="L510" s="543"/>
      <c r="M510" s="507"/>
      <c r="N510" s="507"/>
      <c r="O510" s="351"/>
      <c r="P510" s="38"/>
    </row>
    <row r="511" spans="1:16" ht="16.899999999999999" customHeight="1" x14ac:dyDescent="0.25">
      <c r="A511" s="67">
        <v>14</v>
      </c>
      <c r="B511" s="745"/>
      <c r="C511" s="253" t="s">
        <v>13</v>
      </c>
      <c r="D511" s="253" t="s">
        <v>13</v>
      </c>
      <c r="E511" s="253" t="s">
        <v>158</v>
      </c>
      <c r="F511" s="250">
        <v>4</v>
      </c>
      <c r="G511" s="251">
        <v>38</v>
      </c>
      <c r="H511" s="719"/>
      <c r="I511" s="541">
        <v>5.8342000000000001</v>
      </c>
      <c r="J511" s="541">
        <f t="shared" si="77"/>
        <v>0</v>
      </c>
      <c r="K511" s="543">
        <v>0</v>
      </c>
      <c r="L511" s="543"/>
      <c r="M511" s="507"/>
      <c r="N511" s="507"/>
      <c r="O511" s="351"/>
      <c r="P511" s="38"/>
    </row>
    <row r="512" spans="1:16" ht="16.899999999999999" customHeight="1" x14ac:dyDescent="0.25">
      <c r="A512" s="67">
        <v>15</v>
      </c>
      <c r="B512" s="745"/>
      <c r="C512" s="253" t="s">
        <v>11</v>
      </c>
      <c r="D512" s="253" t="s">
        <v>13</v>
      </c>
      <c r="E512" s="253" t="s">
        <v>158</v>
      </c>
      <c r="F512" s="250">
        <v>4</v>
      </c>
      <c r="G512" s="255">
        <v>39</v>
      </c>
      <c r="H512" s="687"/>
      <c r="I512" s="541">
        <v>15.4335</v>
      </c>
      <c r="J512" s="541">
        <f t="shared" si="77"/>
        <v>1.3817999999999999</v>
      </c>
      <c r="K512" s="507">
        <v>1.3817999999999999</v>
      </c>
      <c r="L512" s="507"/>
      <c r="M512" s="507">
        <f t="shared" si="73"/>
        <v>0.55271999999999999</v>
      </c>
      <c r="N512" s="507">
        <f t="shared" si="74"/>
        <v>0.55271999999999999</v>
      </c>
      <c r="O512" s="351"/>
      <c r="P512" s="25"/>
    </row>
    <row r="513" spans="1:16" ht="16.899999999999999" customHeight="1" x14ac:dyDescent="0.25">
      <c r="A513" s="125" t="s">
        <v>31</v>
      </c>
      <c r="B513" s="125" t="s">
        <v>143</v>
      </c>
      <c r="C513" s="244"/>
      <c r="D513" s="244"/>
      <c r="E513" s="244"/>
      <c r="F513" s="245"/>
      <c r="G513" s="245"/>
      <c r="H513" s="105"/>
      <c r="I513" s="544">
        <f t="shared" ref="I513:K513" si="78">SUM(I514:I516)</f>
        <v>48.243600000000001</v>
      </c>
      <c r="J513" s="544">
        <f t="shared" si="78"/>
        <v>48.243600000000001</v>
      </c>
      <c r="K513" s="544">
        <f t="shared" si="78"/>
        <v>48.243600000000001</v>
      </c>
      <c r="L513" s="544"/>
      <c r="M513" s="531">
        <f t="shared" si="73"/>
        <v>19.297440000000002</v>
      </c>
      <c r="N513" s="507">
        <f t="shared" si="74"/>
        <v>19.297440000000002</v>
      </c>
      <c r="O513" s="345"/>
      <c r="P513" s="256"/>
    </row>
    <row r="514" spans="1:16" ht="16.899999999999999" customHeight="1" x14ac:dyDescent="0.25">
      <c r="A514" s="67">
        <v>1</v>
      </c>
      <c r="B514" s="718" t="s">
        <v>163</v>
      </c>
      <c r="C514" s="253" t="s">
        <v>9</v>
      </c>
      <c r="D514" s="253" t="s">
        <v>12</v>
      </c>
      <c r="E514" s="253" t="s">
        <v>164</v>
      </c>
      <c r="F514" s="250">
        <v>7</v>
      </c>
      <c r="G514" s="251">
        <v>283</v>
      </c>
      <c r="H514" s="718" t="s">
        <v>160</v>
      </c>
      <c r="I514" s="541">
        <v>12.3764</v>
      </c>
      <c r="J514" s="541">
        <f>K514+L514</f>
        <v>12.3764</v>
      </c>
      <c r="K514" s="541">
        <v>12.3764</v>
      </c>
      <c r="L514" s="541"/>
      <c r="M514" s="507">
        <f t="shared" si="73"/>
        <v>4.9505600000000003</v>
      </c>
      <c r="N514" s="507">
        <f t="shared" si="74"/>
        <v>4.9505600000000003</v>
      </c>
      <c r="O514" s="351"/>
      <c r="P514" s="25"/>
    </row>
    <row r="515" spans="1:16" ht="16.899999999999999" customHeight="1" x14ac:dyDescent="0.25">
      <c r="A515" s="67">
        <v>2</v>
      </c>
      <c r="B515" s="719"/>
      <c r="C515" s="253" t="s">
        <v>9</v>
      </c>
      <c r="D515" s="253" t="s">
        <v>10</v>
      </c>
      <c r="E515" s="253" t="s">
        <v>164</v>
      </c>
      <c r="F515" s="250">
        <v>7</v>
      </c>
      <c r="G515" s="251">
        <v>284</v>
      </c>
      <c r="H515" s="719"/>
      <c r="I515" s="541">
        <v>10.4399</v>
      </c>
      <c r="J515" s="541">
        <f t="shared" ref="J515:J516" si="79">K515+L515</f>
        <v>10.4399</v>
      </c>
      <c r="K515" s="541">
        <v>10.4399</v>
      </c>
      <c r="L515" s="541"/>
      <c r="M515" s="507">
        <f t="shared" si="73"/>
        <v>4.1759599999999999</v>
      </c>
      <c r="N515" s="507">
        <f t="shared" si="74"/>
        <v>4.1759599999999999</v>
      </c>
      <c r="O515" s="351"/>
      <c r="P515" s="25"/>
    </row>
    <row r="516" spans="1:16" ht="16.899999999999999" customHeight="1" x14ac:dyDescent="0.25">
      <c r="A516" s="67">
        <v>3</v>
      </c>
      <c r="B516" s="687"/>
      <c r="C516" s="253" t="s">
        <v>9</v>
      </c>
      <c r="D516" s="253" t="s">
        <v>55</v>
      </c>
      <c r="E516" s="253" t="s">
        <v>164</v>
      </c>
      <c r="F516" s="250">
        <v>7</v>
      </c>
      <c r="G516" s="251">
        <v>285</v>
      </c>
      <c r="H516" s="687"/>
      <c r="I516" s="541">
        <v>25.427299999999999</v>
      </c>
      <c r="J516" s="541">
        <f t="shared" si="79"/>
        <v>25.427299999999999</v>
      </c>
      <c r="K516" s="541">
        <v>25.427299999999999</v>
      </c>
      <c r="L516" s="541"/>
      <c r="M516" s="507">
        <f t="shared" si="73"/>
        <v>10.170920000000001</v>
      </c>
      <c r="N516" s="507">
        <f t="shared" si="74"/>
        <v>10.170920000000001</v>
      </c>
      <c r="O516" s="351"/>
      <c r="P516" s="25"/>
    </row>
    <row r="517" spans="1:16" s="210" customFormat="1" ht="16.899999999999999" customHeight="1" x14ac:dyDescent="0.25">
      <c r="A517" s="211"/>
      <c r="B517" s="208" t="s">
        <v>224</v>
      </c>
      <c r="C517" s="208"/>
      <c r="D517" s="208"/>
      <c r="E517" s="208"/>
      <c r="F517" s="208"/>
      <c r="G517" s="208"/>
      <c r="H517" s="209"/>
      <c r="I517" s="509">
        <f>I518+I522+I524</f>
        <v>28.822900000000001</v>
      </c>
      <c r="J517" s="509">
        <f t="shared" ref="J517:L517" si="80">J518+J522+J524</f>
        <v>16.652100000000001</v>
      </c>
      <c r="K517" s="509">
        <f t="shared" si="80"/>
        <v>16.652100000000001</v>
      </c>
      <c r="L517" s="509">
        <f t="shared" si="80"/>
        <v>0</v>
      </c>
      <c r="M517" s="509">
        <f>N517+O517</f>
        <v>6.6608400000000003</v>
      </c>
      <c r="N517" s="509">
        <f>K517*0.4</f>
        <v>6.6608400000000003</v>
      </c>
      <c r="O517" s="321"/>
      <c r="P517" s="214"/>
    </row>
    <row r="518" spans="1:16" s="70" customFormat="1" ht="16.899999999999999" customHeight="1" x14ac:dyDescent="0.25">
      <c r="A518" s="28" t="s">
        <v>25</v>
      </c>
      <c r="B518" s="12" t="s">
        <v>165</v>
      </c>
      <c r="C518" s="27"/>
      <c r="D518" s="27"/>
      <c r="E518" s="27"/>
      <c r="F518" s="27"/>
      <c r="G518" s="27"/>
      <c r="H518" s="28"/>
      <c r="I518" s="488">
        <f>SUM(I519:I521)</f>
        <v>21.402900000000002</v>
      </c>
      <c r="J518" s="488">
        <f>SUM(J519:J521)</f>
        <v>16.652100000000001</v>
      </c>
      <c r="K518" s="488">
        <f t="shared" ref="K518:L518" si="81">SUM(K519:K521)</f>
        <v>16.652100000000001</v>
      </c>
      <c r="L518" s="488">
        <f t="shared" si="81"/>
        <v>0</v>
      </c>
      <c r="M518" s="488">
        <f t="shared" ref="M518:M520" si="82">N518+O518</f>
        <v>6.6608400000000003</v>
      </c>
      <c r="N518" s="488">
        <f t="shared" ref="N518:N524" si="83">K518*0.4</f>
        <v>6.6608400000000003</v>
      </c>
      <c r="O518" s="322">
        <f>SUM(O519:O521)</f>
        <v>0</v>
      </c>
      <c r="P518" s="4"/>
    </row>
    <row r="519" spans="1:16" ht="16.899999999999999" customHeight="1" x14ac:dyDescent="0.25">
      <c r="A519" s="24">
        <v>1</v>
      </c>
      <c r="B519" s="709" t="s">
        <v>173</v>
      </c>
      <c r="C519" s="148" t="s">
        <v>46</v>
      </c>
      <c r="D519" s="148">
        <v>73</v>
      </c>
      <c r="E519" s="148">
        <v>73</v>
      </c>
      <c r="F519" s="148">
        <v>2</v>
      </c>
      <c r="G519" s="148">
        <v>110</v>
      </c>
      <c r="H519" s="679" t="s">
        <v>166</v>
      </c>
      <c r="I519" s="508">
        <v>2.68</v>
      </c>
      <c r="J519" s="545">
        <v>2.1261000000000001</v>
      </c>
      <c r="K519" s="545">
        <v>2.1261000000000001</v>
      </c>
      <c r="L519" s="545"/>
      <c r="M519" s="490">
        <f t="shared" si="82"/>
        <v>0.85044000000000008</v>
      </c>
      <c r="N519" s="490">
        <f t="shared" si="83"/>
        <v>0.85044000000000008</v>
      </c>
      <c r="O519" s="359"/>
      <c r="P519" s="105"/>
    </row>
    <row r="520" spans="1:16" ht="16.899999999999999" customHeight="1" x14ac:dyDescent="0.25">
      <c r="A520" s="24">
        <v>2</v>
      </c>
      <c r="B520" s="710"/>
      <c r="C520" s="148" t="s">
        <v>46</v>
      </c>
      <c r="D520" s="148">
        <v>73</v>
      </c>
      <c r="E520" s="148">
        <v>73</v>
      </c>
      <c r="F520" s="148">
        <v>3</v>
      </c>
      <c r="G520" s="148">
        <v>42</v>
      </c>
      <c r="H520" s="680"/>
      <c r="I520" s="508">
        <v>15.58</v>
      </c>
      <c r="J520" s="545">
        <v>14.526</v>
      </c>
      <c r="K520" s="545">
        <v>14.526</v>
      </c>
      <c r="L520" s="545"/>
      <c r="M520" s="490">
        <f t="shared" si="82"/>
        <v>5.8104000000000005</v>
      </c>
      <c r="N520" s="490">
        <f t="shared" si="83"/>
        <v>5.8104000000000005</v>
      </c>
      <c r="O520" s="360"/>
      <c r="P520" s="105"/>
    </row>
    <row r="521" spans="1:16" ht="16.899999999999999" customHeight="1" x14ac:dyDescent="0.25">
      <c r="A521" s="24">
        <v>3</v>
      </c>
      <c r="B521" s="710"/>
      <c r="C521" s="148" t="s">
        <v>46</v>
      </c>
      <c r="D521" s="148">
        <v>77</v>
      </c>
      <c r="E521" s="148">
        <v>77</v>
      </c>
      <c r="F521" s="148">
        <v>5</v>
      </c>
      <c r="G521" s="148">
        <v>157</v>
      </c>
      <c r="H521" s="680"/>
      <c r="I521" s="508">
        <v>3.1429</v>
      </c>
      <c r="J521" s="508"/>
      <c r="K521" s="508"/>
      <c r="L521" s="508"/>
      <c r="M521" s="490"/>
      <c r="N521" s="490"/>
      <c r="O521" s="360"/>
      <c r="P521" s="257"/>
    </row>
    <row r="522" spans="1:16" ht="16.899999999999999" customHeight="1" x14ac:dyDescent="0.25">
      <c r="A522" s="47" t="s">
        <v>30</v>
      </c>
      <c r="B522" s="233" t="s">
        <v>167</v>
      </c>
      <c r="C522" s="9"/>
      <c r="D522" s="9"/>
      <c r="E522" s="9"/>
      <c r="F522" s="37"/>
      <c r="G522" s="37"/>
      <c r="H522" s="9"/>
      <c r="I522" s="480">
        <f>I523</f>
        <v>6.43</v>
      </c>
      <c r="J522" s="480">
        <f t="shared" ref="J522:K522" si="84">J523</f>
        <v>0</v>
      </c>
      <c r="K522" s="480">
        <f t="shared" si="84"/>
        <v>0</v>
      </c>
      <c r="L522" s="480"/>
      <c r="M522" s="480"/>
      <c r="N522" s="480">
        <f t="shared" si="83"/>
        <v>0</v>
      </c>
      <c r="O522" s="319"/>
      <c r="P522" s="23"/>
    </row>
    <row r="523" spans="1:16" s="131" customFormat="1" ht="16.899999999999999" customHeight="1" x14ac:dyDescent="0.2">
      <c r="A523" s="8">
        <v>1</v>
      </c>
      <c r="B523" s="35" t="s">
        <v>172</v>
      </c>
      <c r="C523" s="8">
        <v>85</v>
      </c>
      <c r="D523" s="8">
        <v>6</v>
      </c>
      <c r="E523" s="8" t="s">
        <v>46</v>
      </c>
      <c r="F523" s="222"/>
      <c r="G523" s="222"/>
      <c r="H523" s="32" t="s">
        <v>168</v>
      </c>
      <c r="I523" s="490">
        <v>6.43</v>
      </c>
      <c r="J523" s="501"/>
      <c r="K523" s="501"/>
      <c r="L523" s="501"/>
      <c r="M523" s="480"/>
      <c r="N523" s="480"/>
      <c r="O523" s="361"/>
      <c r="P523" s="231"/>
    </row>
    <row r="524" spans="1:16" ht="16.899999999999999" customHeight="1" x14ac:dyDescent="0.25">
      <c r="A524" s="59" t="s">
        <v>31</v>
      </c>
      <c r="B524" s="59" t="s">
        <v>169</v>
      </c>
      <c r="C524" s="229"/>
      <c r="D524" s="229"/>
      <c r="E524" s="229"/>
      <c r="F524" s="95"/>
      <c r="G524" s="95"/>
      <c r="H524" s="95"/>
      <c r="I524" s="480">
        <f>I525</f>
        <v>0.99</v>
      </c>
      <c r="J524" s="480">
        <f t="shared" ref="J524:L524" si="85">J525</f>
        <v>0</v>
      </c>
      <c r="K524" s="480">
        <f t="shared" si="85"/>
        <v>0</v>
      </c>
      <c r="L524" s="480">
        <f t="shared" si="85"/>
        <v>0</v>
      </c>
      <c r="M524" s="480"/>
      <c r="N524" s="480">
        <f t="shared" si="83"/>
        <v>0</v>
      </c>
      <c r="O524" s="362"/>
      <c r="P524" s="127"/>
    </row>
    <row r="525" spans="1:16" s="258" customFormat="1" ht="16.899999999999999" customHeight="1" x14ac:dyDescent="0.25">
      <c r="A525" s="8">
        <v>1</v>
      </c>
      <c r="B525" s="9" t="s">
        <v>171</v>
      </c>
      <c r="C525" s="93">
        <v>74</v>
      </c>
      <c r="D525" s="92">
        <v>8</v>
      </c>
      <c r="E525" s="92" t="s">
        <v>46</v>
      </c>
      <c r="F525" s="11">
        <v>1</v>
      </c>
      <c r="G525" s="11">
        <v>263</v>
      </c>
      <c r="H525" s="24" t="s">
        <v>170</v>
      </c>
      <c r="I525" s="490">
        <v>0.99</v>
      </c>
      <c r="J525" s="501"/>
      <c r="K525" s="501"/>
      <c r="L525" s="501"/>
      <c r="M525" s="480"/>
      <c r="N525" s="480"/>
      <c r="O525" s="363"/>
      <c r="P525" s="231"/>
    </row>
    <row r="526" spans="1:16" s="210" customFormat="1" ht="16.899999999999999" customHeight="1" x14ac:dyDescent="0.25">
      <c r="A526" s="211"/>
      <c r="B526" s="208" t="s">
        <v>225</v>
      </c>
      <c r="C526" s="208"/>
      <c r="D526" s="208"/>
      <c r="E526" s="208"/>
      <c r="F526" s="208"/>
      <c r="G526" s="208"/>
      <c r="H526" s="209"/>
      <c r="I526" s="546">
        <f>I527+I549</f>
        <v>183.18</v>
      </c>
      <c r="J526" s="509">
        <f>J527+J549</f>
        <v>2.16</v>
      </c>
      <c r="K526" s="546">
        <f t="shared" ref="K526:L526" si="86">K527+K549</f>
        <v>0</v>
      </c>
      <c r="L526" s="546">
        <f t="shared" si="86"/>
        <v>2.16</v>
      </c>
      <c r="M526" s="487">
        <f>N526+O526</f>
        <v>0.8640000000000001</v>
      </c>
      <c r="N526" s="546">
        <f t="shared" ref="N526" si="87">N527+N549</f>
        <v>0</v>
      </c>
      <c r="O526" s="393">
        <f>L526*0.4</f>
        <v>0.8640000000000001</v>
      </c>
      <c r="P526" s="394"/>
    </row>
    <row r="527" spans="1:16" ht="16.899999999999999" customHeight="1" x14ac:dyDescent="0.25">
      <c r="A527" s="47" t="s">
        <v>122</v>
      </c>
      <c r="B527" s="259" t="s">
        <v>130</v>
      </c>
      <c r="C527" s="46"/>
      <c r="D527" s="46"/>
      <c r="E527" s="46"/>
      <c r="F527" s="46"/>
      <c r="G527" s="46"/>
      <c r="H527" s="47"/>
      <c r="I527" s="483">
        <f>I528+I530+I532+I537+I541</f>
        <v>180.6</v>
      </c>
      <c r="J527" s="480">
        <f t="shared" ref="J527" si="88">J528+J530+J532+J537+J541</f>
        <v>0</v>
      </c>
      <c r="K527" s="483"/>
      <c r="L527" s="483"/>
      <c r="M527" s="486"/>
      <c r="N527" s="483"/>
      <c r="O527" s="301"/>
      <c r="P527" s="44"/>
    </row>
    <row r="528" spans="1:16" ht="16.899999999999999" customHeight="1" x14ac:dyDescent="0.25">
      <c r="A528" s="47" t="s">
        <v>25</v>
      </c>
      <c r="B528" s="179" t="s">
        <v>174</v>
      </c>
      <c r="C528" s="260"/>
      <c r="D528" s="260"/>
      <c r="E528" s="260"/>
      <c r="F528" s="260"/>
      <c r="G528" s="260"/>
      <c r="H528" s="47"/>
      <c r="I528" s="547">
        <f>SUM(I529:I529)</f>
        <v>2.12</v>
      </c>
      <c r="J528" s="548">
        <f t="shared" ref="J528" si="89">SUM(J529:J529)</f>
        <v>0</v>
      </c>
      <c r="K528" s="547"/>
      <c r="L528" s="547"/>
      <c r="M528" s="486"/>
      <c r="N528" s="547"/>
      <c r="O528" s="301"/>
      <c r="P528" s="261"/>
    </row>
    <row r="529" spans="1:18" ht="16.899999999999999" customHeight="1" x14ac:dyDescent="0.25">
      <c r="A529" s="24">
        <v>1</v>
      </c>
      <c r="B529" s="262" t="s">
        <v>172</v>
      </c>
      <c r="C529" s="24" t="s">
        <v>46</v>
      </c>
      <c r="D529" s="24">
        <v>1</v>
      </c>
      <c r="E529" s="24">
        <v>93</v>
      </c>
      <c r="F529" s="11">
        <v>1</v>
      </c>
      <c r="G529" s="24">
        <v>155</v>
      </c>
      <c r="H529" s="203" t="s">
        <v>175</v>
      </c>
      <c r="I529" s="482">
        <v>2.12</v>
      </c>
      <c r="J529" s="531"/>
      <c r="K529" s="482"/>
      <c r="L529" s="482"/>
      <c r="M529" s="486"/>
      <c r="N529" s="482"/>
      <c r="O529" s="301"/>
      <c r="P529" s="231"/>
    </row>
    <row r="530" spans="1:18" ht="16.899999999999999" customHeight="1" x14ac:dyDescent="0.25">
      <c r="A530" s="47" t="s">
        <v>30</v>
      </c>
      <c r="B530" s="233" t="s">
        <v>176</v>
      </c>
      <c r="C530" s="36"/>
      <c r="D530" s="36"/>
      <c r="E530" s="36"/>
      <c r="F530" s="36"/>
      <c r="G530" s="36"/>
      <c r="H530" s="9"/>
      <c r="I530" s="549">
        <f>SUM(I531:I531)</f>
        <v>19.39</v>
      </c>
      <c r="J530" s="550">
        <f t="shared" ref="J530" si="90">SUM(J531:J531)</f>
        <v>0</v>
      </c>
      <c r="K530" s="549"/>
      <c r="L530" s="549"/>
      <c r="M530" s="486"/>
      <c r="N530" s="549"/>
      <c r="O530" s="301"/>
      <c r="P530" s="263"/>
    </row>
    <row r="531" spans="1:18" s="78" customFormat="1" ht="16.899999999999999" customHeight="1" x14ac:dyDescent="0.25">
      <c r="A531" s="2">
        <v>1</v>
      </c>
      <c r="B531" s="204" t="s">
        <v>173</v>
      </c>
      <c r="C531" s="116" t="s">
        <v>46</v>
      </c>
      <c r="D531" s="116">
        <v>5</v>
      </c>
      <c r="E531" s="26">
        <v>93</v>
      </c>
      <c r="F531" s="3">
        <v>2</v>
      </c>
      <c r="G531" s="202">
        <v>106</v>
      </c>
      <c r="H531" s="205" t="s">
        <v>175</v>
      </c>
      <c r="I531" s="551">
        <v>19.39</v>
      </c>
      <c r="J531" s="552"/>
      <c r="K531" s="551"/>
      <c r="L531" s="553"/>
      <c r="M531" s="489"/>
      <c r="N531" s="484"/>
      <c r="O531" s="304"/>
      <c r="P531" s="42"/>
    </row>
    <row r="532" spans="1:18" s="70" customFormat="1" ht="16.899999999999999" customHeight="1" x14ac:dyDescent="0.25">
      <c r="A532" s="76" t="s">
        <v>31</v>
      </c>
      <c r="B532" s="706" t="s">
        <v>177</v>
      </c>
      <c r="C532" s="707"/>
      <c r="D532" s="708"/>
      <c r="E532" s="144"/>
      <c r="F532" s="145"/>
      <c r="G532" s="145"/>
      <c r="H532" s="85"/>
      <c r="I532" s="554">
        <f>SUM(I533:I536)</f>
        <v>15.86</v>
      </c>
      <c r="J532" s="555"/>
      <c r="K532" s="554"/>
      <c r="L532" s="554"/>
      <c r="M532" s="489"/>
      <c r="N532" s="554"/>
      <c r="O532" s="304"/>
      <c r="P532" s="143"/>
    </row>
    <row r="533" spans="1:18" s="70" customFormat="1" ht="16.899999999999999" customHeight="1" x14ac:dyDescent="0.25">
      <c r="A533" s="2">
        <v>1</v>
      </c>
      <c r="B533" s="748" t="s">
        <v>227</v>
      </c>
      <c r="C533" s="26" t="s">
        <v>47</v>
      </c>
      <c r="D533" s="26">
        <v>1</v>
      </c>
      <c r="E533" s="26">
        <v>104</v>
      </c>
      <c r="F533" s="3">
        <v>3</v>
      </c>
      <c r="G533" s="202">
        <v>85</v>
      </c>
      <c r="H533" s="750" t="s">
        <v>175</v>
      </c>
      <c r="I533" s="551">
        <v>2.8</v>
      </c>
      <c r="J533" s="552"/>
      <c r="K533" s="553"/>
      <c r="L533" s="553"/>
      <c r="M533" s="489"/>
      <c r="N533" s="551"/>
      <c r="O533" s="304"/>
      <c r="P533" s="42"/>
    </row>
    <row r="534" spans="1:18" s="70" customFormat="1" ht="16.899999999999999" customHeight="1" x14ac:dyDescent="0.25">
      <c r="A534" s="2">
        <v>2</v>
      </c>
      <c r="B534" s="749"/>
      <c r="C534" s="26" t="s">
        <v>46</v>
      </c>
      <c r="D534" s="26">
        <v>2</v>
      </c>
      <c r="E534" s="26">
        <v>104</v>
      </c>
      <c r="F534" s="3">
        <v>3</v>
      </c>
      <c r="G534" s="202">
        <v>86</v>
      </c>
      <c r="H534" s="751"/>
      <c r="I534" s="551">
        <v>4.26</v>
      </c>
      <c r="J534" s="552"/>
      <c r="K534" s="553"/>
      <c r="L534" s="553"/>
      <c r="M534" s="489"/>
      <c r="N534" s="551"/>
      <c r="O534" s="304"/>
      <c r="P534" s="42"/>
      <c r="R534" s="176"/>
    </row>
    <row r="535" spans="1:18" s="70" customFormat="1" ht="16.899999999999999" customHeight="1" x14ac:dyDescent="0.25">
      <c r="A535" s="2">
        <v>3</v>
      </c>
      <c r="B535" s="749"/>
      <c r="C535" s="26" t="s">
        <v>47</v>
      </c>
      <c r="D535" s="26">
        <v>2</v>
      </c>
      <c r="E535" s="26">
        <v>104</v>
      </c>
      <c r="F535" s="3">
        <v>3</v>
      </c>
      <c r="G535" s="202">
        <v>88</v>
      </c>
      <c r="H535" s="751"/>
      <c r="I535" s="551">
        <v>7.34</v>
      </c>
      <c r="J535" s="552"/>
      <c r="K535" s="553"/>
      <c r="L535" s="553"/>
      <c r="M535" s="489"/>
      <c r="N535" s="551"/>
      <c r="O535" s="304"/>
      <c r="P535" s="42"/>
      <c r="R535" s="176"/>
    </row>
    <row r="536" spans="1:18" s="70" customFormat="1" ht="16.899999999999999" customHeight="1" x14ac:dyDescent="0.25">
      <c r="A536" s="2">
        <v>4</v>
      </c>
      <c r="B536" s="749"/>
      <c r="C536" s="26" t="s">
        <v>46</v>
      </c>
      <c r="D536" s="26">
        <v>9</v>
      </c>
      <c r="E536" s="26">
        <v>93</v>
      </c>
      <c r="F536" s="3">
        <v>1</v>
      </c>
      <c r="G536" s="202">
        <v>157</v>
      </c>
      <c r="H536" s="752"/>
      <c r="I536" s="551">
        <v>1.46</v>
      </c>
      <c r="J536" s="552"/>
      <c r="K536" s="553"/>
      <c r="L536" s="553"/>
      <c r="M536" s="489"/>
      <c r="N536" s="551"/>
      <c r="O536" s="304"/>
      <c r="P536" s="42"/>
      <c r="R536" s="176"/>
    </row>
    <row r="537" spans="1:18" ht="16.899999999999999" customHeight="1" x14ac:dyDescent="0.25">
      <c r="A537" s="125" t="s">
        <v>32</v>
      </c>
      <c r="B537" s="125" t="s">
        <v>29</v>
      </c>
      <c r="C537" s="245"/>
      <c r="D537" s="245"/>
      <c r="E537" s="245"/>
      <c r="F537" s="245"/>
      <c r="G537" s="245"/>
      <c r="H537" s="105"/>
      <c r="I537" s="556">
        <f>SUM(I538:I540)</f>
        <v>54.76</v>
      </c>
      <c r="J537" s="557"/>
      <c r="K537" s="556"/>
      <c r="L537" s="556"/>
      <c r="M537" s="486"/>
      <c r="N537" s="556"/>
      <c r="O537" s="301"/>
      <c r="P537" s="231"/>
    </row>
    <row r="538" spans="1:18" ht="16.899999999999999" customHeight="1" x14ac:dyDescent="0.25">
      <c r="A538" s="67">
        <v>1</v>
      </c>
      <c r="B538" s="767" t="s">
        <v>173</v>
      </c>
      <c r="C538" s="24" t="s">
        <v>46</v>
      </c>
      <c r="D538" s="24">
        <v>5</v>
      </c>
      <c r="E538" s="24">
        <v>99</v>
      </c>
      <c r="F538" s="11">
        <v>6</v>
      </c>
      <c r="G538" s="24">
        <v>101</v>
      </c>
      <c r="H538" s="768" t="s">
        <v>178</v>
      </c>
      <c r="I538" s="482">
        <v>23.82</v>
      </c>
      <c r="J538" s="531"/>
      <c r="K538" s="558"/>
      <c r="L538" s="558"/>
      <c r="M538" s="486"/>
      <c r="N538" s="499"/>
      <c r="O538" s="301"/>
      <c r="P538" s="231"/>
    </row>
    <row r="539" spans="1:18" ht="16.899999999999999" customHeight="1" x14ac:dyDescent="0.25">
      <c r="A539" s="67">
        <v>2</v>
      </c>
      <c r="B539" s="745"/>
      <c r="C539" s="24" t="s">
        <v>47</v>
      </c>
      <c r="D539" s="24">
        <v>5</v>
      </c>
      <c r="E539" s="24">
        <v>99</v>
      </c>
      <c r="F539" s="11">
        <v>6</v>
      </c>
      <c r="G539" s="24">
        <v>104</v>
      </c>
      <c r="H539" s="769"/>
      <c r="I539" s="482">
        <v>4.51</v>
      </c>
      <c r="J539" s="531"/>
      <c r="K539" s="558"/>
      <c r="L539" s="558"/>
      <c r="M539" s="486"/>
      <c r="N539" s="499"/>
      <c r="O539" s="301"/>
      <c r="P539" s="231"/>
    </row>
    <row r="540" spans="1:18" ht="16.899999999999999" customHeight="1" x14ac:dyDescent="0.25">
      <c r="A540" s="67">
        <v>3</v>
      </c>
      <c r="B540" s="745"/>
      <c r="C540" s="24" t="s">
        <v>49</v>
      </c>
      <c r="D540" s="24">
        <v>5</v>
      </c>
      <c r="E540" s="24">
        <v>99</v>
      </c>
      <c r="F540" s="11">
        <v>6</v>
      </c>
      <c r="G540" s="24">
        <v>103</v>
      </c>
      <c r="H540" s="770"/>
      <c r="I540" s="482">
        <v>26.43</v>
      </c>
      <c r="J540" s="531"/>
      <c r="K540" s="558"/>
      <c r="L540" s="558"/>
      <c r="M540" s="486"/>
      <c r="N540" s="499"/>
      <c r="O540" s="301"/>
      <c r="P540" s="231"/>
    </row>
    <row r="541" spans="1:18" ht="16.899999999999999" customHeight="1" x14ac:dyDescent="0.25">
      <c r="A541" s="125" t="s">
        <v>33</v>
      </c>
      <c r="B541" s="125" t="s">
        <v>180</v>
      </c>
      <c r="C541" s="245"/>
      <c r="D541" s="245"/>
      <c r="E541" s="245"/>
      <c r="F541" s="245"/>
      <c r="G541" s="245"/>
      <c r="H541" s="105"/>
      <c r="I541" s="556">
        <f>SUM(I542:I548)</f>
        <v>88.47</v>
      </c>
      <c r="J541" s="557"/>
      <c r="K541" s="556"/>
      <c r="L541" s="556"/>
      <c r="M541" s="486"/>
      <c r="N541" s="556"/>
      <c r="O541" s="301"/>
      <c r="P541" s="264"/>
    </row>
    <row r="542" spans="1:18" ht="16.899999999999999" customHeight="1" x14ac:dyDescent="0.25">
      <c r="A542" s="67">
        <v>1</v>
      </c>
      <c r="B542" s="744" t="s">
        <v>101</v>
      </c>
      <c r="C542" s="24" t="s">
        <v>46</v>
      </c>
      <c r="D542" s="24">
        <v>4</v>
      </c>
      <c r="E542" s="24">
        <v>97</v>
      </c>
      <c r="F542" s="11">
        <v>8</v>
      </c>
      <c r="G542" s="24">
        <v>125</v>
      </c>
      <c r="H542" s="771" t="s">
        <v>179</v>
      </c>
      <c r="I542" s="482">
        <v>3.97</v>
      </c>
      <c r="J542" s="531"/>
      <c r="K542" s="558"/>
      <c r="L542" s="558"/>
      <c r="M542" s="486"/>
      <c r="N542" s="485"/>
      <c r="O542" s="301"/>
      <c r="P542" s="231"/>
    </row>
    <row r="543" spans="1:18" ht="16.899999999999999" customHeight="1" x14ac:dyDescent="0.25">
      <c r="A543" s="67">
        <v>2</v>
      </c>
      <c r="B543" s="745"/>
      <c r="C543" s="24" t="s">
        <v>47</v>
      </c>
      <c r="D543" s="24">
        <v>4</v>
      </c>
      <c r="E543" s="24">
        <v>97</v>
      </c>
      <c r="F543" s="11"/>
      <c r="G543" s="24">
        <v>127</v>
      </c>
      <c r="H543" s="772"/>
      <c r="I543" s="482">
        <v>9.64</v>
      </c>
      <c r="J543" s="531"/>
      <c r="K543" s="558"/>
      <c r="L543" s="558"/>
      <c r="M543" s="486"/>
      <c r="N543" s="485"/>
      <c r="O543" s="301"/>
      <c r="P543" s="231"/>
    </row>
    <row r="544" spans="1:18" ht="16.899999999999999" customHeight="1" x14ac:dyDescent="0.25">
      <c r="A544" s="67">
        <v>3</v>
      </c>
      <c r="B544" s="745"/>
      <c r="C544" s="24" t="s">
        <v>49</v>
      </c>
      <c r="D544" s="24">
        <v>4</v>
      </c>
      <c r="E544" s="24">
        <v>97</v>
      </c>
      <c r="F544" s="11"/>
      <c r="G544" s="24">
        <v>131</v>
      </c>
      <c r="H544" s="772"/>
      <c r="I544" s="482">
        <v>1.02</v>
      </c>
      <c r="J544" s="531"/>
      <c r="K544" s="558"/>
      <c r="L544" s="558"/>
      <c r="M544" s="486"/>
      <c r="N544" s="485"/>
      <c r="O544" s="301"/>
      <c r="P544" s="231"/>
    </row>
    <row r="545" spans="1:16" ht="16.899999999999999" customHeight="1" x14ac:dyDescent="0.25">
      <c r="A545" s="67">
        <v>4</v>
      </c>
      <c r="B545" s="745"/>
      <c r="C545" s="24" t="s">
        <v>46</v>
      </c>
      <c r="D545" s="24">
        <v>5</v>
      </c>
      <c r="E545" s="24">
        <v>97</v>
      </c>
      <c r="F545" s="11"/>
      <c r="G545" s="24">
        <v>128</v>
      </c>
      <c r="H545" s="772"/>
      <c r="I545" s="482">
        <v>2.77</v>
      </c>
      <c r="J545" s="531"/>
      <c r="K545" s="558"/>
      <c r="L545" s="558"/>
      <c r="M545" s="486"/>
      <c r="N545" s="485"/>
      <c r="O545" s="301"/>
      <c r="P545" s="231"/>
    </row>
    <row r="546" spans="1:16" ht="16.899999999999999" customHeight="1" x14ac:dyDescent="0.25">
      <c r="A546" s="67">
        <v>5</v>
      </c>
      <c r="B546" s="745"/>
      <c r="C546" s="24" t="s">
        <v>46</v>
      </c>
      <c r="D546" s="24">
        <v>6</v>
      </c>
      <c r="E546" s="24">
        <v>97</v>
      </c>
      <c r="F546" s="11"/>
      <c r="G546" s="24">
        <v>130</v>
      </c>
      <c r="H546" s="772"/>
      <c r="I546" s="482">
        <v>1</v>
      </c>
      <c r="J546" s="531"/>
      <c r="K546" s="558"/>
      <c r="L546" s="558"/>
      <c r="M546" s="486"/>
      <c r="N546" s="559"/>
      <c r="O546" s="301"/>
      <c r="P546" s="231"/>
    </row>
    <row r="547" spans="1:16" ht="16.899999999999999" customHeight="1" x14ac:dyDescent="0.25">
      <c r="A547" s="67">
        <v>6</v>
      </c>
      <c r="B547" s="745"/>
      <c r="C547" s="24" t="s">
        <v>46</v>
      </c>
      <c r="D547" s="24">
        <v>1</v>
      </c>
      <c r="E547" s="24">
        <v>106</v>
      </c>
      <c r="F547" s="11">
        <v>7</v>
      </c>
      <c r="G547" s="24">
        <v>170</v>
      </c>
      <c r="H547" s="772"/>
      <c r="I547" s="482">
        <v>32.619999999999997</v>
      </c>
      <c r="J547" s="531"/>
      <c r="K547" s="558"/>
      <c r="L547" s="558"/>
      <c r="M547" s="486"/>
      <c r="N547" s="485"/>
      <c r="O547" s="301"/>
      <c r="P547" s="231"/>
    </row>
    <row r="548" spans="1:16" ht="16.899999999999999" customHeight="1" x14ac:dyDescent="0.25">
      <c r="A548" s="67">
        <v>7</v>
      </c>
      <c r="B548" s="745"/>
      <c r="C548" s="24" t="s">
        <v>47</v>
      </c>
      <c r="D548" s="24">
        <v>1</v>
      </c>
      <c r="E548" s="24">
        <v>106</v>
      </c>
      <c r="F548" s="11">
        <v>7</v>
      </c>
      <c r="G548" s="24">
        <v>171</v>
      </c>
      <c r="H548" s="772"/>
      <c r="I548" s="482">
        <v>37.450000000000003</v>
      </c>
      <c r="J548" s="531"/>
      <c r="K548" s="558"/>
      <c r="L548" s="558"/>
      <c r="M548" s="486"/>
      <c r="N548" s="485"/>
      <c r="O548" s="301"/>
      <c r="P548" s="231"/>
    </row>
    <row r="549" spans="1:16" ht="16.899999999999999" customHeight="1" thickBot="1" x14ac:dyDescent="0.3">
      <c r="A549" s="67" t="s">
        <v>61</v>
      </c>
      <c r="B549" s="233" t="s">
        <v>129</v>
      </c>
      <c r="C549" s="265"/>
      <c r="D549" s="265"/>
      <c r="E549" s="40"/>
      <c r="F549" s="266"/>
      <c r="G549" s="266"/>
      <c r="H549" s="104"/>
      <c r="I549" s="485">
        <f>I550</f>
        <v>2.58</v>
      </c>
      <c r="J549" s="516">
        <f t="shared" ref="J549:L549" si="91">J550</f>
        <v>2.16</v>
      </c>
      <c r="K549" s="485">
        <f t="shared" si="91"/>
        <v>0</v>
      </c>
      <c r="L549" s="485">
        <f t="shared" si="91"/>
        <v>2.16</v>
      </c>
      <c r="M549" s="486">
        <f t="shared" ref="M549:M550" si="92">N549+O549</f>
        <v>0.8640000000000001</v>
      </c>
      <c r="N549" s="485"/>
      <c r="O549" s="301">
        <f t="shared" ref="O549:O550" si="93">L549*0.4</f>
        <v>0.8640000000000001</v>
      </c>
      <c r="P549" s="230"/>
    </row>
    <row r="550" spans="1:16" ht="16.899999999999999" customHeight="1" thickTop="1" thickBot="1" x14ac:dyDescent="0.3">
      <c r="A550" s="67">
        <v>2</v>
      </c>
      <c r="B550" s="267" t="s">
        <v>213</v>
      </c>
      <c r="C550" s="24" t="s">
        <v>46</v>
      </c>
      <c r="D550" s="24">
        <v>7</v>
      </c>
      <c r="E550" s="24">
        <v>93</v>
      </c>
      <c r="F550" s="11">
        <v>2</v>
      </c>
      <c r="G550" s="24">
        <v>108</v>
      </c>
      <c r="H550" s="104" t="s">
        <v>103</v>
      </c>
      <c r="I550" s="560">
        <v>2.58</v>
      </c>
      <c r="J550" s="561">
        <v>2.16</v>
      </c>
      <c r="K550" s="482"/>
      <c r="L550" s="562">
        <v>2.16</v>
      </c>
      <c r="M550" s="486">
        <f t="shared" si="92"/>
        <v>0.8640000000000001</v>
      </c>
      <c r="N550" s="563"/>
      <c r="O550" s="301">
        <f t="shared" si="93"/>
        <v>0.8640000000000001</v>
      </c>
      <c r="P550" s="60"/>
    </row>
    <row r="551" spans="1:16" s="210" customFormat="1" ht="16.899999999999999" customHeight="1" thickTop="1" x14ac:dyDescent="0.25">
      <c r="A551" s="268"/>
      <c r="B551" s="269" t="s">
        <v>226</v>
      </c>
      <c r="C551" s="270"/>
      <c r="D551" s="270"/>
      <c r="E551" s="271"/>
      <c r="F551" s="272"/>
      <c r="G551" s="272"/>
      <c r="H551" s="273"/>
      <c r="I551" s="564">
        <f>I552+I571</f>
        <v>106.24449999999999</v>
      </c>
      <c r="J551" s="564">
        <f>J552+J571</f>
        <v>94.801599999999979</v>
      </c>
      <c r="K551" s="564">
        <f t="shared" ref="K551:L551" si="94">K552+K571</f>
        <v>85.024599999999978</v>
      </c>
      <c r="L551" s="564">
        <f t="shared" si="94"/>
        <v>9.777000000000001</v>
      </c>
      <c r="M551" s="564">
        <f>N551+O551</f>
        <v>37.920639999999992</v>
      </c>
      <c r="N551" s="564">
        <f>K551*0.4</f>
        <v>34.00983999999999</v>
      </c>
      <c r="O551" s="380">
        <f>L551*0.4</f>
        <v>3.9108000000000005</v>
      </c>
      <c r="P551" s="274"/>
    </row>
    <row r="552" spans="1:16" s="70" customFormat="1" ht="16.899999999999999" customHeight="1" x14ac:dyDescent="0.25">
      <c r="A552" s="97" t="s">
        <v>122</v>
      </c>
      <c r="B552" s="146" t="s">
        <v>45</v>
      </c>
      <c r="C552" s="147"/>
      <c r="D552" s="147"/>
      <c r="E552" s="148"/>
      <c r="F552" s="149"/>
      <c r="G552" s="150"/>
      <c r="H552" s="151"/>
      <c r="I552" s="565">
        <f>I553+I556+I569</f>
        <v>92.929599999999994</v>
      </c>
      <c r="J552" s="565">
        <f>J553+J556+J569</f>
        <v>85.024599999999978</v>
      </c>
      <c r="K552" s="565">
        <f t="shared" ref="K552:L552" si="95">K553+K556+K569</f>
        <v>85.024599999999978</v>
      </c>
      <c r="L552" s="565">
        <f t="shared" si="95"/>
        <v>0</v>
      </c>
      <c r="M552" s="565">
        <f t="shared" ref="M552:M582" si="96">N552+O552</f>
        <v>34.00983999999999</v>
      </c>
      <c r="N552" s="566">
        <f t="shared" ref="N552:O571" si="97">K552*0.4</f>
        <v>34.00983999999999</v>
      </c>
      <c r="O552" s="381"/>
      <c r="P552" s="152"/>
    </row>
    <row r="553" spans="1:16" s="70" customFormat="1" ht="16.899999999999999" customHeight="1" x14ac:dyDescent="0.25">
      <c r="A553" s="154" t="s">
        <v>25</v>
      </c>
      <c r="B553" s="146" t="s">
        <v>190</v>
      </c>
      <c r="C553" s="147"/>
      <c r="D553" s="147"/>
      <c r="E553" s="148"/>
      <c r="F553" s="150"/>
      <c r="G553" s="150"/>
      <c r="H553" s="151"/>
      <c r="I553" s="565">
        <f>SUM(I554:I555)</f>
        <v>4.05</v>
      </c>
      <c r="J553" s="565">
        <v>4.05</v>
      </c>
      <c r="K553" s="565">
        <f t="shared" ref="K553:L553" si="98">SUM(K554:K555)</f>
        <v>4.05</v>
      </c>
      <c r="L553" s="565">
        <f t="shared" si="98"/>
        <v>0</v>
      </c>
      <c r="M553" s="565">
        <f t="shared" si="96"/>
        <v>1.62</v>
      </c>
      <c r="N553" s="566">
        <f t="shared" si="97"/>
        <v>1.62</v>
      </c>
      <c r="O553" s="381"/>
      <c r="P553" s="152"/>
    </row>
    <row r="554" spans="1:16" s="70" customFormat="1" ht="16.899999999999999" customHeight="1" x14ac:dyDescent="0.25">
      <c r="A554" s="102">
        <v>1</v>
      </c>
      <c r="B554" s="757" t="s">
        <v>191</v>
      </c>
      <c r="C554" s="148">
        <v>44</v>
      </c>
      <c r="D554" s="148">
        <v>7</v>
      </c>
      <c r="E554" s="148" t="s">
        <v>46</v>
      </c>
      <c r="F554" s="155">
        <v>6</v>
      </c>
      <c r="G554" s="148">
        <v>93</v>
      </c>
      <c r="H554" s="762" t="s">
        <v>195</v>
      </c>
      <c r="I554" s="567">
        <v>2.42</v>
      </c>
      <c r="J554" s="545">
        <v>2.42</v>
      </c>
      <c r="K554" s="545">
        <f t="shared" ref="K554:K555" si="99">J554-Q554</f>
        <v>2.42</v>
      </c>
      <c r="L554" s="545"/>
      <c r="M554" s="565">
        <f t="shared" si="96"/>
        <v>0.96799999999999997</v>
      </c>
      <c r="N554" s="566">
        <f t="shared" si="97"/>
        <v>0.96799999999999997</v>
      </c>
      <c r="O554" s="381"/>
      <c r="P554" s="153"/>
    </row>
    <row r="555" spans="1:16" s="70" customFormat="1" ht="16.899999999999999" customHeight="1" x14ac:dyDescent="0.25">
      <c r="A555" s="102">
        <v>2</v>
      </c>
      <c r="B555" s="759"/>
      <c r="C555" s="148">
        <v>45</v>
      </c>
      <c r="D555" s="148">
        <v>6</v>
      </c>
      <c r="E555" s="148" t="s">
        <v>46</v>
      </c>
      <c r="F555" s="155">
        <v>2</v>
      </c>
      <c r="G555" s="148">
        <v>104</v>
      </c>
      <c r="H555" s="761"/>
      <c r="I555" s="567">
        <v>1.63</v>
      </c>
      <c r="J555" s="545">
        <v>1.63</v>
      </c>
      <c r="K555" s="545">
        <f t="shared" si="99"/>
        <v>1.63</v>
      </c>
      <c r="L555" s="545"/>
      <c r="M555" s="565">
        <f t="shared" si="96"/>
        <v>0.65200000000000002</v>
      </c>
      <c r="N555" s="566">
        <f t="shared" si="97"/>
        <v>0.65200000000000002</v>
      </c>
      <c r="O555" s="381"/>
      <c r="P555" s="153"/>
    </row>
    <row r="556" spans="1:16" s="70" customFormat="1" ht="16.899999999999999" customHeight="1" x14ac:dyDescent="0.25">
      <c r="A556" s="154" t="s">
        <v>30</v>
      </c>
      <c r="B556" s="146" t="s">
        <v>192</v>
      </c>
      <c r="C556" s="148"/>
      <c r="D556" s="148"/>
      <c r="E556" s="148"/>
      <c r="F556" s="155"/>
      <c r="G556" s="148"/>
      <c r="H556" s="156"/>
      <c r="I556" s="568">
        <f>SUM(I557:I568)</f>
        <v>86.989599999999996</v>
      </c>
      <c r="J556" s="568">
        <v>79.08459999999998</v>
      </c>
      <c r="K556" s="568">
        <f t="shared" ref="K556:L556" si="100">SUM(K557:K568)</f>
        <v>79.08459999999998</v>
      </c>
      <c r="L556" s="568">
        <f t="shared" si="100"/>
        <v>0</v>
      </c>
      <c r="M556" s="565">
        <f t="shared" si="96"/>
        <v>31.633839999999992</v>
      </c>
      <c r="N556" s="566">
        <f t="shared" si="97"/>
        <v>31.633839999999992</v>
      </c>
      <c r="O556" s="381"/>
      <c r="P556" s="157"/>
    </row>
    <row r="557" spans="1:16" s="70" customFormat="1" ht="16.899999999999999" customHeight="1" x14ac:dyDescent="0.25">
      <c r="A557" s="102">
        <v>1</v>
      </c>
      <c r="B557" s="757" t="s">
        <v>193</v>
      </c>
      <c r="C557" s="148">
        <v>38</v>
      </c>
      <c r="D557" s="148">
        <v>1</v>
      </c>
      <c r="E557" s="148" t="s">
        <v>46</v>
      </c>
      <c r="F557" s="155">
        <v>2</v>
      </c>
      <c r="G557" s="148">
        <v>88</v>
      </c>
      <c r="H557" s="760" t="s">
        <v>195</v>
      </c>
      <c r="I557" s="567">
        <v>1.7625999999999999</v>
      </c>
      <c r="J557" s="545">
        <v>0.5835999999999999</v>
      </c>
      <c r="K557" s="545">
        <f>J557-Q557</f>
        <v>0.5835999999999999</v>
      </c>
      <c r="L557" s="545"/>
      <c r="M557" s="565">
        <f t="shared" si="96"/>
        <v>0.23343999999999998</v>
      </c>
      <c r="N557" s="566">
        <f t="shared" si="97"/>
        <v>0.23343999999999998</v>
      </c>
      <c r="O557" s="381"/>
      <c r="P557" s="153"/>
    </row>
    <row r="558" spans="1:16" s="70" customFormat="1" ht="16.899999999999999" customHeight="1" x14ac:dyDescent="0.25">
      <c r="A558" s="102">
        <v>2</v>
      </c>
      <c r="B558" s="758"/>
      <c r="C558" s="148">
        <v>38</v>
      </c>
      <c r="D558" s="148">
        <v>2</v>
      </c>
      <c r="E558" s="148" t="s">
        <v>46</v>
      </c>
      <c r="F558" s="155">
        <v>2</v>
      </c>
      <c r="G558" s="148">
        <v>90</v>
      </c>
      <c r="H558" s="760"/>
      <c r="I558" s="567">
        <v>6.2468000000000004</v>
      </c>
      <c r="J558" s="545">
        <v>6.2468000000000004</v>
      </c>
      <c r="K558" s="545">
        <f t="shared" ref="K558:K568" si="101">J558-Q558</f>
        <v>6.2468000000000004</v>
      </c>
      <c r="L558" s="545"/>
      <c r="M558" s="565">
        <f t="shared" si="96"/>
        <v>2.4987200000000005</v>
      </c>
      <c r="N558" s="566">
        <f t="shared" si="97"/>
        <v>2.4987200000000005</v>
      </c>
      <c r="O558" s="381"/>
      <c r="P558" s="153"/>
    </row>
    <row r="559" spans="1:16" s="70" customFormat="1" ht="16.899999999999999" customHeight="1" x14ac:dyDescent="0.25">
      <c r="A559" s="102">
        <v>3</v>
      </c>
      <c r="B559" s="758"/>
      <c r="C559" s="148">
        <v>38</v>
      </c>
      <c r="D559" s="148">
        <v>3</v>
      </c>
      <c r="E559" s="148" t="s">
        <v>46</v>
      </c>
      <c r="F559" s="155">
        <v>2</v>
      </c>
      <c r="G559" s="148">
        <v>92</v>
      </c>
      <c r="H559" s="760"/>
      <c r="I559" s="567">
        <v>3.0024999999999999</v>
      </c>
      <c r="J559" s="545">
        <v>2.5958999999999999</v>
      </c>
      <c r="K559" s="545">
        <f t="shared" si="101"/>
        <v>2.5958999999999999</v>
      </c>
      <c r="L559" s="545"/>
      <c r="M559" s="565">
        <f t="shared" si="96"/>
        <v>1.0383599999999999</v>
      </c>
      <c r="N559" s="566">
        <f t="shared" si="97"/>
        <v>1.0383599999999999</v>
      </c>
      <c r="O559" s="381"/>
      <c r="P559" s="153"/>
    </row>
    <row r="560" spans="1:16" s="70" customFormat="1" ht="16.899999999999999" customHeight="1" x14ac:dyDescent="0.25">
      <c r="A560" s="102">
        <v>4</v>
      </c>
      <c r="B560" s="758"/>
      <c r="C560" s="148">
        <v>38</v>
      </c>
      <c r="D560" s="148">
        <v>4</v>
      </c>
      <c r="E560" s="148" t="s">
        <v>46</v>
      </c>
      <c r="F560" s="155">
        <v>3</v>
      </c>
      <c r="G560" s="148">
        <v>117</v>
      </c>
      <c r="H560" s="760"/>
      <c r="I560" s="567">
        <v>1.3424</v>
      </c>
      <c r="J560" s="545">
        <v>1.3424</v>
      </c>
      <c r="K560" s="545">
        <f t="shared" si="101"/>
        <v>1.3424</v>
      </c>
      <c r="L560" s="545"/>
      <c r="M560" s="565">
        <f t="shared" si="96"/>
        <v>0.53695999999999999</v>
      </c>
      <c r="N560" s="566">
        <f t="shared" si="97"/>
        <v>0.53695999999999999</v>
      </c>
      <c r="O560" s="381"/>
      <c r="P560" s="153"/>
    </row>
    <row r="561" spans="1:18" s="70" customFormat="1" ht="16.899999999999999" customHeight="1" x14ac:dyDescent="0.25">
      <c r="A561" s="102">
        <v>5</v>
      </c>
      <c r="B561" s="758"/>
      <c r="C561" s="148">
        <v>38</v>
      </c>
      <c r="D561" s="148">
        <v>4</v>
      </c>
      <c r="E561" s="148" t="s">
        <v>47</v>
      </c>
      <c r="F561" s="155">
        <v>3</v>
      </c>
      <c r="G561" s="148">
        <v>119</v>
      </c>
      <c r="H561" s="760"/>
      <c r="I561" s="567">
        <v>5.0199999999999996</v>
      </c>
      <c r="J561" s="545">
        <v>5.0199999999999996</v>
      </c>
      <c r="K561" s="545">
        <f t="shared" si="101"/>
        <v>5.0199999999999996</v>
      </c>
      <c r="L561" s="545"/>
      <c r="M561" s="565">
        <f t="shared" si="96"/>
        <v>2.008</v>
      </c>
      <c r="N561" s="566">
        <f t="shared" si="97"/>
        <v>2.008</v>
      </c>
      <c r="O561" s="381"/>
      <c r="P561" s="153"/>
    </row>
    <row r="562" spans="1:18" s="70" customFormat="1" ht="16.899999999999999" customHeight="1" x14ac:dyDescent="0.25">
      <c r="A562" s="102">
        <v>6</v>
      </c>
      <c r="B562" s="758"/>
      <c r="C562" s="148">
        <v>38</v>
      </c>
      <c r="D562" s="148">
        <v>8</v>
      </c>
      <c r="E562" s="148" t="s">
        <v>46</v>
      </c>
      <c r="F562" s="155">
        <v>3</v>
      </c>
      <c r="G562" s="148">
        <v>118</v>
      </c>
      <c r="H562" s="760"/>
      <c r="I562" s="567">
        <v>0.94469999999999998</v>
      </c>
      <c r="J562" s="545">
        <v>0.94469999999999998</v>
      </c>
      <c r="K562" s="545">
        <f t="shared" si="101"/>
        <v>0.94469999999999998</v>
      </c>
      <c r="L562" s="545"/>
      <c r="M562" s="565">
        <f t="shared" si="96"/>
        <v>0.37787999999999999</v>
      </c>
      <c r="N562" s="566">
        <f t="shared" si="97"/>
        <v>0.37787999999999999</v>
      </c>
      <c r="O562" s="381"/>
      <c r="P562" s="153"/>
    </row>
    <row r="563" spans="1:18" s="70" customFormat="1" ht="16.899999999999999" customHeight="1" x14ac:dyDescent="0.25">
      <c r="A563" s="102">
        <v>7</v>
      </c>
      <c r="B563" s="758"/>
      <c r="C563" s="148">
        <v>38</v>
      </c>
      <c r="D563" s="148">
        <v>9</v>
      </c>
      <c r="E563" s="148" t="s">
        <v>46</v>
      </c>
      <c r="F563" s="155">
        <v>3</v>
      </c>
      <c r="G563" s="148">
        <v>121</v>
      </c>
      <c r="H563" s="760"/>
      <c r="I563" s="567">
        <v>8.77</v>
      </c>
      <c r="J563" s="545">
        <v>8.77</v>
      </c>
      <c r="K563" s="545">
        <f t="shared" si="101"/>
        <v>8.77</v>
      </c>
      <c r="L563" s="545"/>
      <c r="M563" s="565">
        <f t="shared" si="96"/>
        <v>3.508</v>
      </c>
      <c r="N563" s="566">
        <f t="shared" si="97"/>
        <v>3.508</v>
      </c>
      <c r="O563" s="381"/>
      <c r="P563" s="153"/>
    </row>
    <row r="564" spans="1:18" s="70" customFormat="1" ht="16.899999999999999" customHeight="1" x14ac:dyDescent="0.25">
      <c r="A564" s="102">
        <v>8</v>
      </c>
      <c r="B564" s="758"/>
      <c r="C564" s="148">
        <v>44</v>
      </c>
      <c r="D564" s="148">
        <v>1</v>
      </c>
      <c r="E564" s="148" t="s">
        <v>46</v>
      </c>
      <c r="F564" s="155">
        <v>1</v>
      </c>
      <c r="G564" s="148">
        <v>8</v>
      </c>
      <c r="H564" s="760"/>
      <c r="I564" s="567">
        <v>24.24</v>
      </c>
      <c r="J564" s="545">
        <v>23.209999999999997</v>
      </c>
      <c r="K564" s="545">
        <f t="shared" si="101"/>
        <v>23.209999999999997</v>
      </c>
      <c r="L564" s="545"/>
      <c r="M564" s="565">
        <f t="shared" si="96"/>
        <v>9.2839999999999989</v>
      </c>
      <c r="N564" s="566">
        <f t="shared" si="97"/>
        <v>9.2839999999999989</v>
      </c>
      <c r="O564" s="381"/>
      <c r="P564" s="153"/>
    </row>
    <row r="565" spans="1:18" s="70" customFormat="1" ht="16.899999999999999" customHeight="1" x14ac:dyDescent="0.25">
      <c r="A565" s="102">
        <v>9</v>
      </c>
      <c r="B565" s="758"/>
      <c r="C565" s="148">
        <v>44</v>
      </c>
      <c r="D565" s="148">
        <v>2</v>
      </c>
      <c r="E565" s="148" t="s">
        <v>46</v>
      </c>
      <c r="F565" s="155">
        <v>2</v>
      </c>
      <c r="G565" s="148">
        <v>94</v>
      </c>
      <c r="H565" s="760"/>
      <c r="I565" s="567">
        <v>1.72</v>
      </c>
      <c r="J565" s="545">
        <v>1.3197000000000001</v>
      </c>
      <c r="K565" s="545">
        <f t="shared" si="101"/>
        <v>1.3197000000000001</v>
      </c>
      <c r="L565" s="545"/>
      <c r="M565" s="565">
        <f t="shared" si="96"/>
        <v>0.52788000000000002</v>
      </c>
      <c r="N565" s="566">
        <f t="shared" si="97"/>
        <v>0.52788000000000002</v>
      </c>
      <c r="O565" s="381"/>
      <c r="P565" s="153"/>
    </row>
    <row r="566" spans="1:18" s="70" customFormat="1" ht="16.899999999999999" customHeight="1" x14ac:dyDescent="0.25">
      <c r="A566" s="102">
        <v>10</v>
      </c>
      <c r="B566" s="758"/>
      <c r="C566" s="148">
        <v>44</v>
      </c>
      <c r="D566" s="148">
        <v>3</v>
      </c>
      <c r="E566" s="148" t="s">
        <v>46</v>
      </c>
      <c r="F566" s="155">
        <v>1</v>
      </c>
      <c r="G566" s="148">
        <v>10</v>
      </c>
      <c r="H566" s="760"/>
      <c r="I566" s="567">
        <v>24</v>
      </c>
      <c r="J566" s="545">
        <v>20.097999999999999</v>
      </c>
      <c r="K566" s="545">
        <f t="shared" si="101"/>
        <v>20.097999999999999</v>
      </c>
      <c r="L566" s="545"/>
      <c r="M566" s="565">
        <f t="shared" si="96"/>
        <v>8.0391999999999992</v>
      </c>
      <c r="N566" s="566">
        <f t="shared" si="97"/>
        <v>8.0391999999999992</v>
      </c>
      <c r="O566" s="381"/>
      <c r="P566" s="153"/>
    </row>
    <row r="567" spans="1:18" s="70" customFormat="1" ht="16.899999999999999" customHeight="1" x14ac:dyDescent="0.25">
      <c r="A567" s="102">
        <v>11</v>
      </c>
      <c r="B567" s="758"/>
      <c r="C567" s="148">
        <v>44</v>
      </c>
      <c r="D567" s="148">
        <v>3</v>
      </c>
      <c r="E567" s="148" t="s">
        <v>47</v>
      </c>
      <c r="F567" s="155">
        <v>2</v>
      </c>
      <c r="G567" s="148">
        <v>98</v>
      </c>
      <c r="H567" s="760"/>
      <c r="I567" s="567">
        <v>6.57</v>
      </c>
      <c r="J567" s="545">
        <v>5.5829000000000004</v>
      </c>
      <c r="K567" s="545">
        <f t="shared" si="101"/>
        <v>5.5829000000000004</v>
      </c>
      <c r="L567" s="545"/>
      <c r="M567" s="565">
        <f t="shared" si="96"/>
        <v>2.2331600000000003</v>
      </c>
      <c r="N567" s="566">
        <f t="shared" si="97"/>
        <v>2.2331600000000003</v>
      </c>
      <c r="O567" s="381"/>
      <c r="P567" s="153"/>
    </row>
    <row r="568" spans="1:18" s="70" customFormat="1" ht="16.899999999999999" customHeight="1" x14ac:dyDescent="0.25">
      <c r="A568" s="102">
        <v>12</v>
      </c>
      <c r="B568" s="759"/>
      <c r="C568" s="148">
        <v>44</v>
      </c>
      <c r="D568" s="148">
        <v>4</v>
      </c>
      <c r="E568" s="148" t="s">
        <v>46</v>
      </c>
      <c r="F568" s="155">
        <v>2</v>
      </c>
      <c r="G568" s="148">
        <v>106</v>
      </c>
      <c r="H568" s="761"/>
      <c r="I568" s="567">
        <v>3.3706</v>
      </c>
      <c r="J568" s="545">
        <v>3.3706</v>
      </c>
      <c r="K568" s="545">
        <f t="shared" si="101"/>
        <v>3.3706</v>
      </c>
      <c r="L568" s="545"/>
      <c r="M568" s="565">
        <f t="shared" si="96"/>
        <v>1.3482400000000001</v>
      </c>
      <c r="N568" s="566">
        <f t="shared" si="97"/>
        <v>1.3482400000000001</v>
      </c>
      <c r="O568" s="381"/>
      <c r="P568" s="153"/>
    </row>
    <row r="569" spans="1:18" s="70" customFormat="1" ht="16.899999999999999" customHeight="1" x14ac:dyDescent="0.25">
      <c r="A569" s="154" t="s">
        <v>31</v>
      </c>
      <c r="B569" s="146" t="s">
        <v>196</v>
      </c>
      <c r="C569" s="148"/>
      <c r="D569" s="148"/>
      <c r="E569" s="148"/>
      <c r="F569" s="155"/>
      <c r="G569" s="148"/>
      <c r="H569" s="158"/>
      <c r="I569" s="568">
        <f>I570</f>
        <v>1.89</v>
      </c>
      <c r="J569" s="568">
        <v>1.89</v>
      </c>
      <c r="K569" s="568">
        <f t="shared" ref="K569:L569" si="102">K570</f>
        <v>1.89</v>
      </c>
      <c r="L569" s="568">
        <f t="shared" si="102"/>
        <v>0</v>
      </c>
      <c r="M569" s="565">
        <f t="shared" si="96"/>
        <v>0.75600000000000001</v>
      </c>
      <c r="N569" s="566">
        <f t="shared" si="97"/>
        <v>0.75600000000000001</v>
      </c>
      <c r="O569" s="381"/>
      <c r="P569" s="157"/>
    </row>
    <row r="570" spans="1:18" s="70" customFormat="1" ht="45" x14ac:dyDescent="0.25">
      <c r="A570" s="102">
        <v>1</v>
      </c>
      <c r="B570" s="159" t="s">
        <v>197</v>
      </c>
      <c r="C570" s="148">
        <v>48</v>
      </c>
      <c r="D570" s="148">
        <v>2</v>
      </c>
      <c r="E570" s="148" t="s">
        <v>46</v>
      </c>
      <c r="F570" s="155">
        <v>4</v>
      </c>
      <c r="G570" s="148">
        <v>10</v>
      </c>
      <c r="H570" s="160" t="s">
        <v>194</v>
      </c>
      <c r="I570" s="569">
        <v>1.89</v>
      </c>
      <c r="J570" s="570">
        <v>1.89</v>
      </c>
      <c r="K570" s="570">
        <v>1.89</v>
      </c>
      <c r="L570" s="570"/>
      <c r="M570" s="571">
        <f t="shared" si="96"/>
        <v>0.75600000000000001</v>
      </c>
      <c r="N570" s="572">
        <f t="shared" si="97"/>
        <v>0.75600000000000001</v>
      </c>
      <c r="O570" s="386"/>
      <c r="P570" s="85"/>
    </row>
    <row r="571" spans="1:18" s="70" customFormat="1" ht="16.899999999999999" customHeight="1" x14ac:dyDescent="0.25">
      <c r="A571" s="97" t="s">
        <v>61</v>
      </c>
      <c r="B571" s="146" t="s">
        <v>198</v>
      </c>
      <c r="C571" s="150"/>
      <c r="D571" s="150"/>
      <c r="E571" s="150"/>
      <c r="F571" s="161"/>
      <c r="G571" s="150"/>
      <c r="H571" s="162"/>
      <c r="I571" s="565">
        <f>SUM(I572:I581)</f>
        <v>13.314900000000002</v>
      </c>
      <c r="J571" s="565">
        <v>9.777000000000001</v>
      </c>
      <c r="K571" s="565">
        <f t="shared" ref="K571:L571" si="103">SUM(K572:K581)</f>
        <v>0</v>
      </c>
      <c r="L571" s="565">
        <f t="shared" si="103"/>
        <v>9.777000000000001</v>
      </c>
      <c r="M571" s="565">
        <f t="shared" si="96"/>
        <v>3.9108000000000005</v>
      </c>
      <c r="N571" s="566">
        <f t="shared" si="97"/>
        <v>0</v>
      </c>
      <c r="O571" s="381">
        <f t="shared" si="97"/>
        <v>3.9108000000000005</v>
      </c>
      <c r="P571" s="152"/>
      <c r="R571" s="163"/>
    </row>
    <row r="572" spans="1:18" s="70" customFormat="1" ht="16.899999999999999" customHeight="1" x14ac:dyDescent="0.25">
      <c r="A572" s="98">
        <v>1</v>
      </c>
      <c r="B572" s="164" t="s">
        <v>182</v>
      </c>
      <c r="C572" s="148">
        <v>45</v>
      </c>
      <c r="D572" s="148">
        <v>2</v>
      </c>
      <c r="E572" s="148" t="s">
        <v>46</v>
      </c>
      <c r="F572" s="155">
        <v>2</v>
      </c>
      <c r="G572" s="148">
        <v>101</v>
      </c>
      <c r="H572" s="762" t="s">
        <v>194</v>
      </c>
      <c r="I572" s="567">
        <v>1.0246999999999999</v>
      </c>
      <c r="J572" s="545">
        <v>1.0246999999999999</v>
      </c>
      <c r="K572" s="545"/>
      <c r="L572" s="545">
        <v>1.0246999999999999</v>
      </c>
      <c r="M572" s="565">
        <f t="shared" si="96"/>
        <v>0.40988000000000002</v>
      </c>
      <c r="N572" s="566"/>
      <c r="O572" s="381">
        <f t="shared" ref="O572:O582" si="104">L572*0.4</f>
        <v>0.40988000000000002</v>
      </c>
      <c r="P572" s="98"/>
    </row>
    <row r="573" spans="1:18" s="70" customFormat="1" ht="16.899999999999999" customHeight="1" x14ac:dyDescent="0.25">
      <c r="A573" s="98">
        <v>2</v>
      </c>
      <c r="B573" s="164" t="s">
        <v>182</v>
      </c>
      <c r="C573" s="148">
        <v>45</v>
      </c>
      <c r="D573" s="148">
        <v>6</v>
      </c>
      <c r="E573" s="148" t="s">
        <v>49</v>
      </c>
      <c r="F573" s="155">
        <v>2</v>
      </c>
      <c r="G573" s="148">
        <v>102</v>
      </c>
      <c r="H573" s="760"/>
      <c r="I573" s="567">
        <v>5.2751999999999999</v>
      </c>
      <c r="J573" s="545">
        <v>4.1761999999999997</v>
      </c>
      <c r="K573" s="545"/>
      <c r="L573" s="545">
        <v>4.1761999999999997</v>
      </c>
      <c r="M573" s="565">
        <f t="shared" si="96"/>
        <v>1.67048</v>
      </c>
      <c r="N573" s="566"/>
      <c r="O573" s="381">
        <f t="shared" si="104"/>
        <v>1.67048</v>
      </c>
      <c r="P573" s="165"/>
    </row>
    <row r="574" spans="1:18" s="70" customFormat="1" ht="16.899999999999999" customHeight="1" x14ac:dyDescent="0.25">
      <c r="A574" s="98">
        <v>3</v>
      </c>
      <c r="B574" s="763" t="s">
        <v>183</v>
      </c>
      <c r="C574" s="148">
        <v>44</v>
      </c>
      <c r="D574" s="148">
        <v>5</v>
      </c>
      <c r="E574" s="148" t="s">
        <v>46</v>
      </c>
      <c r="F574" s="155">
        <v>6</v>
      </c>
      <c r="G574" s="148">
        <v>90</v>
      </c>
      <c r="H574" s="760"/>
      <c r="I574" s="567">
        <v>0.85089999999999999</v>
      </c>
      <c r="J574" s="545">
        <v>0.85089999999999999</v>
      </c>
      <c r="K574" s="545"/>
      <c r="L574" s="545">
        <v>0.85089999999999999</v>
      </c>
      <c r="M574" s="565">
        <f t="shared" si="96"/>
        <v>0.34036</v>
      </c>
      <c r="N574" s="566"/>
      <c r="O574" s="381">
        <f t="shared" si="104"/>
        <v>0.34036</v>
      </c>
      <c r="P574" s="98"/>
    </row>
    <row r="575" spans="1:18" s="70" customFormat="1" ht="16.899999999999999" customHeight="1" x14ac:dyDescent="0.25">
      <c r="A575" s="98">
        <v>4</v>
      </c>
      <c r="B575" s="764"/>
      <c r="C575" s="148">
        <v>45</v>
      </c>
      <c r="D575" s="148">
        <v>6</v>
      </c>
      <c r="E575" s="148" t="s">
        <v>46</v>
      </c>
      <c r="F575" s="155">
        <v>6</v>
      </c>
      <c r="G575" s="148">
        <v>89</v>
      </c>
      <c r="H575" s="760"/>
      <c r="I575" s="567">
        <v>0.95589999999999997</v>
      </c>
      <c r="J575" s="545">
        <v>0.1704</v>
      </c>
      <c r="K575" s="545"/>
      <c r="L575" s="545">
        <v>0.1704</v>
      </c>
      <c r="M575" s="565">
        <f t="shared" si="96"/>
        <v>6.8159999999999998E-2</v>
      </c>
      <c r="N575" s="566"/>
      <c r="O575" s="381">
        <f t="shared" si="104"/>
        <v>6.8159999999999998E-2</v>
      </c>
      <c r="P575" s="98"/>
    </row>
    <row r="576" spans="1:18" s="70" customFormat="1" ht="16.899999999999999" customHeight="1" x14ac:dyDescent="0.25">
      <c r="A576" s="98">
        <v>5</v>
      </c>
      <c r="B576" s="164" t="s">
        <v>184</v>
      </c>
      <c r="C576" s="148">
        <v>44</v>
      </c>
      <c r="D576" s="148">
        <v>7</v>
      </c>
      <c r="E576" s="148" t="s">
        <v>49</v>
      </c>
      <c r="F576" s="155">
        <v>6</v>
      </c>
      <c r="G576" s="148">
        <v>96</v>
      </c>
      <c r="H576" s="760"/>
      <c r="I576" s="567">
        <v>1.9890000000000001</v>
      </c>
      <c r="J576" s="545">
        <v>1.6338000000000001</v>
      </c>
      <c r="K576" s="545"/>
      <c r="L576" s="545">
        <v>1.6338000000000001</v>
      </c>
      <c r="M576" s="565">
        <f t="shared" si="96"/>
        <v>0.6535200000000001</v>
      </c>
      <c r="N576" s="566"/>
      <c r="O576" s="381">
        <f t="shared" si="104"/>
        <v>0.6535200000000001</v>
      </c>
      <c r="P576" s="98"/>
    </row>
    <row r="577" spans="1:16" s="70" customFormat="1" ht="16.899999999999999" customHeight="1" x14ac:dyDescent="0.25">
      <c r="A577" s="98">
        <v>6</v>
      </c>
      <c r="B577" s="164" t="s">
        <v>185</v>
      </c>
      <c r="C577" s="148">
        <v>45</v>
      </c>
      <c r="D577" s="148">
        <v>6</v>
      </c>
      <c r="E577" s="148" t="s">
        <v>47</v>
      </c>
      <c r="F577" s="155">
        <v>6</v>
      </c>
      <c r="G577" s="148">
        <v>91</v>
      </c>
      <c r="H577" s="760"/>
      <c r="I577" s="567">
        <v>0.88639999999999997</v>
      </c>
      <c r="J577" s="545">
        <v>0.88639999999999997</v>
      </c>
      <c r="K577" s="545"/>
      <c r="L577" s="545">
        <v>0.88639999999999997</v>
      </c>
      <c r="M577" s="565">
        <f t="shared" si="96"/>
        <v>0.35455999999999999</v>
      </c>
      <c r="N577" s="566"/>
      <c r="O577" s="381">
        <f t="shared" si="104"/>
        <v>0.35455999999999999</v>
      </c>
      <c r="P577" s="98"/>
    </row>
    <row r="578" spans="1:16" s="70" customFormat="1" ht="16.899999999999999" customHeight="1" x14ac:dyDescent="0.25">
      <c r="A578" s="98">
        <v>7</v>
      </c>
      <c r="B578" s="164" t="s">
        <v>186</v>
      </c>
      <c r="C578" s="148">
        <v>44</v>
      </c>
      <c r="D578" s="148">
        <v>1</v>
      </c>
      <c r="E578" s="148" t="s">
        <v>49</v>
      </c>
      <c r="F578" s="155">
        <v>2</v>
      </c>
      <c r="G578" s="148">
        <v>96</v>
      </c>
      <c r="H578" s="760"/>
      <c r="I578" s="567">
        <v>0.59670000000000001</v>
      </c>
      <c r="J578" s="545"/>
      <c r="K578" s="545"/>
      <c r="L578" s="545"/>
      <c r="M578" s="565"/>
      <c r="N578" s="566"/>
      <c r="O578" s="381"/>
      <c r="P578" s="98"/>
    </row>
    <row r="579" spans="1:16" s="70" customFormat="1" ht="16.899999999999999" customHeight="1" x14ac:dyDescent="0.25">
      <c r="A579" s="98">
        <v>8</v>
      </c>
      <c r="B579" s="164" t="s">
        <v>187</v>
      </c>
      <c r="C579" s="148">
        <v>44</v>
      </c>
      <c r="D579" s="148">
        <v>1</v>
      </c>
      <c r="E579" s="148" t="s">
        <v>47</v>
      </c>
      <c r="F579" s="155">
        <v>1</v>
      </c>
      <c r="G579" s="148">
        <v>6</v>
      </c>
      <c r="H579" s="760"/>
      <c r="I579" s="567">
        <v>0.70150000000000001</v>
      </c>
      <c r="J579" s="545"/>
      <c r="K579" s="545"/>
      <c r="L579" s="545"/>
      <c r="M579" s="565"/>
      <c r="N579" s="566"/>
      <c r="O579" s="381"/>
      <c r="P579" s="98"/>
    </row>
    <row r="580" spans="1:16" s="70" customFormat="1" ht="16.899999999999999" customHeight="1" x14ac:dyDescent="0.25">
      <c r="A580" s="98">
        <v>9</v>
      </c>
      <c r="B580" s="763" t="s">
        <v>188</v>
      </c>
      <c r="C580" s="148">
        <v>44</v>
      </c>
      <c r="D580" s="148">
        <v>7</v>
      </c>
      <c r="E580" s="148" t="s">
        <v>46</v>
      </c>
      <c r="F580" s="155">
        <v>6</v>
      </c>
      <c r="G580" s="148">
        <v>97</v>
      </c>
      <c r="H580" s="760"/>
      <c r="I580" s="567">
        <v>0.499</v>
      </c>
      <c r="J580" s="545">
        <v>0.499</v>
      </c>
      <c r="K580" s="545"/>
      <c r="L580" s="545">
        <v>0.499</v>
      </c>
      <c r="M580" s="565">
        <f t="shared" si="96"/>
        <v>0.1996</v>
      </c>
      <c r="N580" s="566"/>
      <c r="O580" s="381">
        <f t="shared" si="104"/>
        <v>0.1996</v>
      </c>
      <c r="P580" s="98"/>
    </row>
    <row r="581" spans="1:16" s="70" customFormat="1" ht="16.899999999999999" customHeight="1" x14ac:dyDescent="0.25">
      <c r="A581" s="98">
        <v>10</v>
      </c>
      <c r="B581" s="765"/>
      <c r="C581" s="148">
        <v>44</v>
      </c>
      <c r="D581" s="148">
        <v>7</v>
      </c>
      <c r="E581" s="148" t="s">
        <v>47</v>
      </c>
      <c r="F581" s="155">
        <v>6</v>
      </c>
      <c r="G581" s="148">
        <v>100</v>
      </c>
      <c r="H581" s="761"/>
      <c r="I581" s="567">
        <v>0.53559999999999997</v>
      </c>
      <c r="J581" s="545">
        <v>0.53559999999999997</v>
      </c>
      <c r="K581" s="545"/>
      <c r="L581" s="545">
        <v>0.53559999999999997</v>
      </c>
      <c r="M581" s="565">
        <f t="shared" si="96"/>
        <v>0.21423999999999999</v>
      </c>
      <c r="N581" s="573"/>
      <c r="O581" s="381">
        <f t="shared" si="104"/>
        <v>0.21423999999999999</v>
      </c>
      <c r="P581" s="98"/>
    </row>
    <row r="582" spans="1:16" s="70" customFormat="1" ht="16.899999999999999" customHeight="1" x14ac:dyDescent="0.25">
      <c r="B582" s="764"/>
      <c r="C582" s="166">
        <v>45</v>
      </c>
      <c r="D582" s="166">
        <v>6</v>
      </c>
      <c r="E582" s="166" t="s">
        <v>49</v>
      </c>
      <c r="F582" s="167">
        <v>6</v>
      </c>
      <c r="G582" s="166">
        <v>98</v>
      </c>
      <c r="H582" s="162"/>
      <c r="I582" s="574">
        <v>2.7921</v>
      </c>
      <c r="J582" s="575">
        <f t="shared" ref="J582" si="105">I582-P582</f>
        <v>2.4653</v>
      </c>
      <c r="K582" s="575"/>
      <c r="L582" s="575"/>
      <c r="M582" s="565">
        <f t="shared" si="96"/>
        <v>2.7921</v>
      </c>
      <c r="N582" s="576">
        <v>2.7921</v>
      </c>
      <c r="O582" s="387">
        <f t="shared" si="104"/>
        <v>0</v>
      </c>
      <c r="P582" s="99">
        <v>0.32679999999999998</v>
      </c>
    </row>
    <row r="583" spans="1:16" s="70" customFormat="1" ht="16.899999999999999" customHeight="1" x14ac:dyDescent="0.25">
      <c r="B583" s="168"/>
      <c r="C583" s="169"/>
      <c r="D583" s="169"/>
      <c r="E583" s="169"/>
      <c r="F583" s="170"/>
      <c r="G583" s="169"/>
      <c r="H583" s="171"/>
      <c r="I583" s="577"/>
      <c r="J583" s="578"/>
      <c r="K583" s="578"/>
      <c r="L583" s="578"/>
      <c r="M583" s="579"/>
      <c r="N583" s="580"/>
      <c r="O583" s="388"/>
      <c r="P583" s="108"/>
    </row>
    <row r="584" spans="1:16" s="78" customFormat="1" ht="16.899999999999999" customHeight="1" x14ac:dyDescent="0.2">
      <c r="I584" s="581">
        <f>I551+I517+I484+I389+I285+I223+I156+I80+I10+I526</f>
        <v>4576.3038300000007</v>
      </c>
      <c r="J584" s="581">
        <f t="shared" ref="J584:O584" si="106">J551+J517+J484+J389+J285+J223+J156+J80+J10+J526</f>
        <v>3835.6940300000001</v>
      </c>
      <c r="K584" s="581">
        <f t="shared" si="106"/>
        <v>3799.6714300000003</v>
      </c>
      <c r="L584" s="581">
        <f t="shared" si="106"/>
        <v>36.022599999999997</v>
      </c>
      <c r="M584" s="581">
        <f t="shared" si="106"/>
        <v>1534.2776120000003</v>
      </c>
      <c r="N584" s="581">
        <f t="shared" si="106"/>
        <v>1519.8685720000003</v>
      </c>
      <c r="O584" s="389">
        <f t="shared" si="106"/>
        <v>14.409040000000001</v>
      </c>
    </row>
    <row r="585" spans="1:16" x14ac:dyDescent="0.25">
      <c r="I585" s="582" t="e">
        <f>#REF!-'Toàn huyện'!I584</f>
        <v>#REF!</v>
      </c>
      <c r="J585" s="582" t="e">
        <f>#REF!-'Toàn huyện'!J584</f>
        <v>#REF!</v>
      </c>
      <c r="K585" s="582" t="e">
        <f>#REF!-'Toàn huyện'!K584</f>
        <v>#REF!</v>
      </c>
      <c r="L585" s="582" t="e">
        <f>#REF!-'Toàn huyện'!L584</f>
        <v>#REF!</v>
      </c>
      <c r="M585" s="582" t="e">
        <f>#REF!-'Toàn huyện'!M584</f>
        <v>#REF!</v>
      </c>
      <c r="N585" s="582" t="e">
        <f>#REF!-'Toàn huyện'!N584</f>
        <v>#REF!</v>
      </c>
      <c r="O585" s="390" t="e">
        <f>#REF!-'Toàn huyện'!O584</f>
        <v>#REF!</v>
      </c>
    </row>
    <row r="586" spans="1:16" x14ac:dyDescent="0.25">
      <c r="L586" s="773" t="s">
        <v>71</v>
      </c>
      <c r="M586" s="773"/>
      <c r="N586" s="773"/>
      <c r="O586" s="773"/>
      <c r="P586" s="773"/>
    </row>
    <row r="587" spans="1:16" x14ac:dyDescent="0.25">
      <c r="L587" s="774" t="s">
        <v>43</v>
      </c>
      <c r="M587" s="774"/>
      <c r="N587" s="774"/>
      <c r="O587" s="774"/>
      <c r="P587" s="774"/>
    </row>
  </sheetData>
  <mergeCells count="137">
    <mergeCell ref="B557:B568"/>
    <mergeCell ref="H557:H568"/>
    <mergeCell ref="H572:H581"/>
    <mergeCell ref="B574:B575"/>
    <mergeCell ref="B580:B582"/>
    <mergeCell ref="B538:B540"/>
    <mergeCell ref="H538:H540"/>
    <mergeCell ref="B542:B548"/>
    <mergeCell ref="H542:H548"/>
    <mergeCell ref="B554:B555"/>
    <mergeCell ref="H554:H555"/>
    <mergeCell ref="B514:B516"/>
    <mergeCell ref="H514:H516"/>
    <mergeCell ref="B519:B521"/>
    <mergeCell ref="H519:H521"/>
    <mergeCell ref="B532:D532"/>
    <mergeCell ref="B533:B536"/>
    <mergeCell ref="H533:H536"/>
    <mergeCell ref="H468:H474"/>
    <mergeCell ref="H476:H480"/>
    <mergeCell ref="B482:B483"/>
    <mergeCell ref="B486:B496"/>
    <mergeCell ref="H486:H496"/>
    <mergeCell ref="B498:B512"/>
    <mergeCell ref="H498:H501"/>
    <mergeCell ref="H502:H512"/>
    <mergeCell ref="F503:F504"/>
    <mergeCell ref="G503:G504"/>
    <mergeCell ref="B427:B438"/>
    <mergeCell ref="H427:H438"/>
    <mergeCell ref="B440:B460"/>
    <mergeCell ref="H440:H446"/>
    <mergeCell ref="H447:H460"/>
    <mergeCell ref="B462:B466"/>
    <mergeCell ref="H462:H466"/>
    <mergeCell ref="B392:B425"/>
    <mergeCell ref="H392:H394"/>
    <mergeCell ref="H395:H400"/>
    <mergeCell ref="H401:H403"/>
    <mergeCell ref="H404:H412"/>
    <mergeCell ref="P404:P415"/>
    <mergeCell ref="H413:H414"/>
    <mergeCell ref="H416:H425"/>
    <mergeCell ref="P416:P425"/>
    <mergeCell ref="B348:D348"/>
    <mergeCell ref="B349:B371"/>
    <mergeCell ref="H350:H351"/>
    <mergeCell ref="H352:H371"/>
    <mergeCell ref="B372:D372"/>
    <mergeCell ref="B373:B386"/>
    <mergeCell ref="H373:H378"/>
    <mergeCell ref="H379:H381"/>
    <mergeCell ref="H382:H386"/>
    <mergeCell ref="B288:B297"/>
    <mergeCell ref="H288:H294"/>
    <mergeCell ref="H295:H297"/>
    <mergeCell ref="B298:D298"/>
    <mergeCell ref="B299:B347"/>
    <mergeCell ref="H299:H309"/>
    <mergeCell ref="H310:H327"/>
    <mergeCell ref="H328:H334"/>
    <mergeCell ref="H335:H347"/>
    <mergeCell ref="B270:B278"/>
    <mergeCell ref="H270:H274"/>
    <mergeCell ref="H276:H278"/>
    <mergeCell ref="A282:A283"/>
    <mergeCell ref="B282:B283"/>
    <mergeCell ref="B287:D287"/>
    <mergeCell ref="B252:B264"/>
    <mergeCell ref="H252:H258"/>
    <mergeCell ref="H259:H260"/>
    <mergeCell ref="H261:H264"/>
    <mergeCell ref="B266:B268"/>
    <mergeCell ref="H266:H268"/>
    <mergeCell ref="B237:B250"/>
    <mergeCell ref="H237:H244"/>
    <mergeCell ref="H245:H250"/>
    <mergeCell ref="B201:D201"/>
    <mergeCell ref="B202:B212"/>
    <mergeCell ref="H202:H213"/>
    <mergeCell ref="B214:D214"/>
    <mergeCell ref="B215:B216"/>
    <mergeCell ref="H215:H216"/>
    <mergeCell ref="H82:H88"/>
    <mergeCell ref="B89:D89"/>
    <mergeCell ref="B90:B93"/>
    <mergeCell ref="H90:H95"/>
    <mergeCell ref="B94:B95"/>
    <mergeCell ref="H218:H222"/>
    <mergeCell ref="B96:D96"/>
    <mergeCell ref="B226:B235"/>
    <mergeCell ref="H226:H235"/>
    <mergeCell ref="B159:B177"/>
    <mergeCell ref="H159:H170"/>
    <mergeCell ref="H171:H177"/>
    <mergeCell ref="B179:B191"/>
    <mergeCell ref="H179:H187"/>
    <mergeCell ref="H188:H200"/>
    <mergeCell ref="B192:B199"/>
    <mergeCell ref="B140:D140"/>
    <mergeCell ref="B141:B146"/>
    <mergeCell ref="H141:H155"/>
    <mergeCell ref="B147:B155"/>
    <mergeCell ref="H52:H62"/>
    <mergeCell ref="B53:B62"/>
    <mergeCell ref="H63:H79"/>
    <mergeCell ref="B64:B79"/>
    <mergeCell ref="L586:P586"/>
    <mergeCell ref="L587:P587"/>
    <mergeCell ref="B81:D81"/>
    <mergeCell ref="B82:B88"/>
    <mergeCell ref="I7:I8"/>
    <mergeCell ref="J7:L7"/>
    <mergeCell ref="M7:O7"/>
    <mergeCell ref="P7:P8"/>
    <mergeCell ref="B12:B51"/>
    <mergeCell ref="H12:H23"/>
    <mergeCell ref="H25:H49"/>
    <mergeCell ref="H50:H51"/>
    <mergeCell ref="B97:B112"/>
    <mergeCell ref="H97:H109"/>
    <mergeCell ref="H110:H116"/>
    <mergeCell ref="B113:B116"/>
    <mergeCell ref="B117:D117"/>
    <mergeCell ref="B118:B139"/>
    <mergeCell ref="H118:H132"/>
    <mergeCell ref="H133:H139"/>
    <mergeCell ref="A1:P1"/>
    <mergeCell ref="A2:P2"/>
    <mergeCell ref="A3:P3"/>
    <mergeCell ref="A4:R4"/>
    <mergeCell ref="O6:P6"/>
    <mergeCell ref="A7:A8"/>
    <mergeCell ref="B7:B8"/>
    <mergeCell ref="C7:E7"/>
    <mergeCell ref="F7:G7"/>
    <mergeCell ref="H7:H8"/>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tabSelected="1" workbookViewId="0">
      <selection activeCell="H31" sqref="H31"/>
    </sheetView>
  </sheetViews>
  <sheetFormatPr defaultColWidth="8.875" defaultRowHeight="15" x14ac:dyDescent="0.2"/>
  <cols>
    <col min="1" max="1" width="2.875" style="399" customWidth="1"/>
    <col min="2" max="2" width="14.75" style="399" customWidth="1"/>
    <col min="3" max="3" width="4" style="399" customWidth="1"/>
    <col min="4" max="4" width="5.75" style="399" customWidth="1"/>
    <col min="5" max="5" width="5.375" style="399" customWidth="1"/>
    <col min="6" max="6" width="5.625" style="399" customWidth="1"/>
    <col min="7" max="7" width="4.625" style="399" customWidth="1"/>
    <col min="8" max="8" width="7.5" style="399" customWidth="1"/>
    <col min="9" max="9" width="8.25" style="399" customWidth="1"/>
    <col min="10" max="10" width="8.5" style="399" customWidth="1"/>
    <col min="11" max="11" width="10.375" style="472" customWidth="1"/>
    <col min="12" max="13" width="12.75" style="399" customWidth="1"/>
    <col min="14" max="16384" width="8.875" style="399"/>
  </cols>
  <sheetData>
    <row r="1" spans="1:12" s="591" customFormat="1" ht="51" customHeight="1" x14ac:dyDescent="0.2">
      <c r="A1" s="863" t="s">
        <v>328</v>
      </c>
      <c r="B1" s="863"/>
      <c r="C1" s="863"/>
      <c r="D1" s="863"/>
      <c r="E1" s="863"/>
      <c r="F1" s="863" t="s">
        <v>329</v>
      </c>
      <c r="G1" s="863"/>
      <c r="H1" s="863"/>
      <c r="I1" s="863"/>
      <c r="J1" s="863"/>
      <c r="K1" s="863"/>
      <c r="L1" s="863"/>
    </row>
    <row r="2" spans="1:12" s="591" customFormat="1" ht="111.75" customHeight="1" x14ac:dyDescent="0.2">
      <c r="A2" s="864" t="s">
        <v>326</v>
      </c>
      <c r="B2" s="864"/>
      <c r="C2" s="864"/>
      <c r="D2" s="864"/>
      <c r="E2" s="864"/>
      <c r="F2" s="864"/>
      <c r="G2" s="864"/>
      <c r="H2" s="864"/>
      <c r="I2" s="864"/>
      <c r="J2" s="864"/>
      <c r="K2" s="864"/>
      <c r="L2" s="864"/>
    </row>
    <row r="3" spans="1:12" s="591" customFormat="1" ht="39" customHeight="1" x14ac:dyDescent="0.2">
      <c r="A3" s="801" t="s">
        <v>0</v>
      </c>
      <c r="B3" s="801" t="s">
        <v>14</v>
      </c>
      <c r="C3" s="801" t="s">
        <v>1</v>
      </c>
      <c r="D3" s="801"/>
      <c r="E3" s="801"/>
      <c r="F3" s="803" t="s">
        <v>2</v>
      </c>
      <c r="G3" s="803"/>
      <c r="H3" s="801" t="s">
        <v>228</v>
      </c>
      <c r="I3" s="804" t="s">
        <v>229</v>
      </c>
      <c r="J3" s="805" t="s">
        <v>314</v>
      </c>
      <c r="K3" s="806"/>
      <c r="L3" s="793" t="s">
        <v>4</v>
      </c>
    </row>
    <row r="4" spans="1:12" s="591" customFormat="1" ht="39.6" customHeight="1" x14ac:dyDescent="0.2">
      <c r="A4" s="802"/>
      <c r="B4" s="801"/>
      <c r="C4" s="616" t="s">
        <v>5</v>
      </c>
      <c r="D4" s="619" t="s">
        <v>6</v>
      </c>
      <c r="E4" s="616" t="s">
        <v>19</v>
      </c>
      <c r="F4" s="619" t="s">
        <v>7</v>
      </c>
      <c r="G4" s="616" t="s">
        <v>8</v>
      </c>
      <c r="H4" s="801"/>
      <c r="I4" s="804" t="s">
        <v>181</v>
      </c>
      <c r="J4" s="807"/>
      <c r="K4" s="808"/>
      <c r="L4" s="794"/>
    </row>
    <row r="5" spans="1:12" s="592" customFormat="1" ht="22.5" customHeight="1" x14ac:dyDescent="0.2">
      <c r="A5" s="868">
        <v>1</v>
      </c>
      <c r="B5" s="868">
        <v>2</v>
      </c>
      <c r="C5" s="868">
        <v>3</v>
      </c>
      <c r="D5" s="868">
        <v>4</v>
      </c>
      <c r="E5" s="868">
        <v>5</v>
      </c>
      <c r="F5" s="868">
        <v>6</v>
      </c>
      <c r="G5" s="868">
        <v>7</v>
      </c>
      <c r="H5" s="868">
        <v>8</v>
      </c>
      <c r="I5" s="869">
        <v>9</v>
      </c>
      <c r="J5" s="869">
        <v>10</v>
      </c>
      <c r="K5" s="870" t="s">
        <v>315</v>
      </c>
      <c r="L5" s="871">
        <v>12</v>
      </c>
    </row>
    <row r="6" spans="1:12" s="602" customFormat="1" ht="15.75" hidden="1" x14ac:dyDescent="0.2">
      <c r="A6" s="601"/>
      <c r="B6" s="595" t="s">
        <v>18</v>
      </c>
      <c r="C6" s="616"/>
      <c r="D6" s="616"/>
      <c r="E6" s="616"/>
      <c r="F6" s="616"/>
      <c r="G6" s="616"/>
      <c r="H6" s="127" t="e">
        <f>H7+#REF!</f>
        <v>#REF!</v>
      </c>
      <c r="I6" s="44" t="e">
        <f>I7+#REF!</f>
        <v>#REF!</v>
      </c>
      <c r="J6" s="127" t="e">
        <f>J7+#REF!</f>
        <v>#REF!</v>
      </c>
      <c r="K6" s="615" t="e">
        <f>K7+#REF!</f>
        <v>#REF!</v>
      </c>
      <c r="L6" s="416"/>
    </row>
    <row r="7" spans="1:12" s="602" customFormat="1" ht="47.25" hidden="1" x14ac:dyDescent="0.2">
      <c r="A7" s="616" t="s">
        <v>122</v>
      </c>
      <c r="B7" s="623" t="s">
        <v>130</v>
      </c>
      <c r="C7" s="616"/>
      <c r="D7" s="616"/>
      <c r="E7" s="616"/>
      <c r="F7" s="616"/>
      <c r="G7" s="616"/>
      <c r="H7" s="127">
        <f t="shared" ref="H7:J7" si="0">H8+H10+H12+H17+H21</f>
        <v>0</v>
      </c>
      <c r="I7" s="44">
        <f>I8+I10+I12+I17+I21</f>
        <v>180.6</v>
      </c>
      <c r="J7" s="127">
        <f t="shared" si="0"/>
        <v>0</v>
      </c>
      <c r="K7" s="615"/>
      <c r="L7" s="416"/>
    </row>
    <row r="8" spans="1:12" s="602" customFormat="1" ht="28.5" hidden="1" x14ac:dyDescent="0.2">
      <c r="A8" s="54" t="s">
        <v>25</v>
      </c>
      <c r="B8" s="59" t="s">
        <v>174</v>
      </c>
      <c r="C8" s="616"/>
      <c r="D8" s="616"/>
      <c r="E8" s="616"/>
      <c r="F8" s="616"/>
      <c r="G8" s="616"/>
      <c r="H8" s="127">
        <f t="shared" ref="H8:J8" si="1">SUM(H9:H9)</f>
        <v>0</v>
      </c>
      <c r="I8" s="44">
        <f>SUM(I9:I9)</f>
        <v>2.12</v>
      </c>
      <c r="J8" s="127">
        <f t="shared" si="1"/>
        <v>0</v>
      </c>
      <c r="K8" s="615"/>
      <c r="L8" s="416"/>
    </row>
    <row r="9" spans="1:12" s="602" customFormat="1" ht="25.5" hidden="1" customHeight="1" x14ac:dyDescent="0.2">
      <c r="A9" s="614">
        <v>1</v>
      </c>
      <c r="B9" s="614" t="s">
        <v>172</v>
      </c>
      <c r="C9" s="596" t="s">
        <v>46</v>
      </c>
      <c r="D9" s="596">
        <v>1</v>
      </c>
      <c r="E9" s="596">
        <v>93</v>
      </c>
      <c r="F9" s="596">
        <v>1</v>
      </c>
      <c r="G9" s="596">
        <v>155</v>
      </c>
      <c r="H9" s="127"/>
      <c r="I9" s="44">
        <v>2.12</v>
      </c>
      <c r="J9" s="127"/>
      <c r="K9" s="615"/>
      <c r="L9" s="416"/>
    </row>
    <row r="10" spans="1:12" s="602" customFormat="1" ht="28.5" hidden="1" x14ac:dyDescent="0.2">
      <c r="A10" s="54" t="s">
        <v>30</v>
      </c>
      <c r="B10" s="597" t="s">
        <v>176</v>
      </c>
      <c r="C10" s="614"/>
      <c r="D10" s="614"/>
      <c r="E10" s="614"/>
      <c r="F10" s="614"/>
      <c r="G10" s="614"/>
      <c r="H10" s="127">
        <f t="shared" ref="H10:J10" si="2">SUM(H11:H11)</f>
        <v>0</v>
      </c>
      <c r="I10" s="44">
        <f>SUM(I11:I11)</f>
        <v>19.39</v>
      </c>
      <c r="J10" s="127">
        <f t="shared" si="2"/>
        <v>0</v>
      </c>
      <c r="K10" s="615"/>
      <c r="L10" s="416"/>
    </row>
    <row r="11" spans="1:12" s="604" customFormat="1" ht="36.75" hidden="1" customHeight="1" x14ac:dyDescent="0.2">
      <c r="A11" s="614">
        <v>1</v>
      </c>
      <c r="B11" s="603" t="s">
        <v>173</v>
      </c>
      <c r="C11" s="598" t="s">
        <v>46</v>
      </c>
      <c r="D11" s="598">
        <v>5</v>
      </c>
      <c r="E11" s="596">
        <v>93</v>
      </c>
      <c r="F11" s="596">
        <v>2</v>
      </c>
      <c r="G11" s="596">
        <v>106</v>
      </c>
      <c r="H11" s="127"/>
      <c r="I11" s="44">
        <v>19.39</v>
      </c>
      <c r="J11" s="127"/>
      <c r="K11" s="615"/>
      <c r="L11" s="606"/>
    </row>
    <row r="12" spans="1:12" s="602" customFormat="1" ht="31.5" hidden="1" customHeight="1" x14ac:dyDescent="0.2">
      <c r="A12" s="59" t="s">
        <v>31</v>
      </c>
      <c r="B12" s="798" t="s">
        <v>177</v>
      </c>
      <c r="C12" s="798"/>
      <c r="D12" s="798"/>
      <c r="E12" s="229"/>
      <c r="F12" s="605"/>
      <c r="G12" s="605"/>
      <c r="H12" s="127"/>
      <c r="I12" s="44">
        <f>SUM(I13:I16)</f>
        <v>15.86</v>
      </c>
      <c r="J12" s="127"/>
      <c r="K12" s="615"/>
      <c r="L12" s="416"/>
    </row>
    <row r="13" spans="1:12" s="602" customFormat="1" ht="25.5" hidden="1" customHeight="1" x14ac:dyDescent="0.2">
      <c r="A13" s="614">
        <v>1</v>
      </c>
      <c r="B13" s="799" t="s">
        <v>171</v>
      </c>
      <c r="C13" s="596" t="s">
        <v>47</v>
      </c>
      <c r="D13" s="596">
        <v>1</v>
      </c>
      <c r="E13" s="596">
        <v>104</v>
      </c>
      <c r="F13" s="596">
        <v>3</v>
      </c>
      <c r="G13" s="596">
        <v>85</v>
      </c>
      <c r="H13" s="599"/>
      <c r="I13" s="600">
        <v>2.8</v>
      </c>
      <c r="J13" s="599"/>
      <c r="K13" s="615"/>
      <c r="L13" s="416"/>
    </row>
    <row r="14" spans="1:12" s="602" customFormat="1" ht="25.5" hidden="1" customHeight="1" x14ac:dyDescent="0.2">
      <c r="A14" s="614">
        <v>2</v>
      </c>
      <c r="B14" s="799"/>
      <c r="C14" s="596" t="s">
        <v>46</v>
      </c>
      <c r="D14" s="596">
        <v>2</v>
      </c>
      <c r="E14" s="596">
        <v>104</v>
      </c>
      <c r="F14" s="596">
        <v>3</v>
      </c>
      <c r="G14" s="596">
        <v>86</v>
      </c>
      <c r="H14" s="599"/>
      <c r="I14" s="600">
        <v>4.26</v>
      </c>
      <c r="J14" s="599"/>
      <c r="K14" s="615"/>
      <c r="L14" s="416"/>
    </row>
    <row r="15" spans="1:12" s="602" customFormat="1" ht="25.5" hidden="1" customHeight="1" x14ac:dyDescent="0.2">
      <c r="A15" s="614">
        <v>3</v>
      </c>
      <c r="B15" s="799"/>
      <c r="C15" s="596" t="s">
        <v>47</v>
      </c>
      <c r="D15" s="596">
        <v>2</v>
      </c>
      <c r="E15" s="596">
        <v>104</v>
      </c>
      <c r="F15" s="596">
        <v>3</v>
      </c>
      <c r="G15" s="596">
        <v>88</v>
      </c>
      <c r="H15" s="599"/>
      <c r="I15" s="600">
        <v>7.34</v>
      </c>
      <c r="J15" s="599"/>
      <c r="K15" s="615"/>
      <c r="L15" s="416"/>
    </row>
    <row r="16" spans="1:12" s="602" customFormat="1" ht="25.5" hidden="1" customHeight="1" x14ac:dyDescent="0.2">
      <c r="A16" s="614">
        <v>4</v>
      </c>
      <c r="B16" s="799"/>
      <c r="C16" s="596" t="s">
        <v>46</v>
      </c>
      <c r="D16" s="596">
        <v>9</v>
      </c>
      <c r="E16" s="596">
        <v>93</v>
      </c>
      <c r="F16" s="596">
        <v>1</v>
      </c>
      <c r="G16" s="596">
        <v>157</v>
      </c>
      <c r="H16" s="599"/>
      <c r="I16" s="600">
        <v>1.46</v>
      </c>
      <c r="J16" s="599"/>
      <c r="K16" s="615"/>
      <c r="L16" s="416"/>
    </row>
    <row r="17" spans="1:14" s="602" customFormat="1" hidden="1" x14ac:dyDescent="0.2">
      <c r="A17" s="606" t="s">
        <v>32</v>
      </c>
      <c r="B17" s="606" t="s">
        <v>29</v>
      </c>
      <c r="C17" s="416"/>
      <c r="D17" s="416"/>
      <c r="E17" s="416"/>
      <c r="F17" s="416"/>
      <c r="G17" s="416"/>
      <c r="H17" s="607"/>
      <c r="I17" s="608">
        <f>SUM(I18:I20)</f>
        <v>54.76</v>
      </c>
      <c r="J17" s="607"/>
      <c r="K17" s="612"/>
      <c r="L17" s="416"/>
    </row>
    <row r="18" spans="1:14" s="602" customFormat="1" ht="26.25" hidden="1" customHeight="1" x14ac:dyDescent="0.2">
      <c r="A18" s="609">
        <v>1</v>
      </c>
      <c r="B18" s="689" t="s">
        <v>173</v>
      </c>
      <c r="C18" s="596" t="s">
        <v>46</v>
      </c>
      <c r="D18" s="596">
        <v>5</v>
      </c>
      <c r="E18" s="596">
        <v>99</v>
      </c>
      <c r="F18" s="596">
        <v>6</v>
      </c>
      <c r="G18" s="596">
        <v>101</v>
      </c>
      <c r="H18" s="127"/>
      <c r="I18" s="44">
        <v>23.82</v>
      </c>
      <c r="J18" s="127"/>
      <c r="K18" s="615"/>
      <c r="L18" s="416"/>
    </row>
    <row r="19" spans="1:14" s="602" customFormat="1" ht="26.25" hidden="1" customHeight="1" x14ac:dyDescent="0.2">
      <c r="A19" s="609">
        <v>2</v>
      </c>
      <c r="B19" s="689"/>
      <c r="C19" s="596" t="s">
        <v>47</v>
      </c>
      <c r="D19" s="596">
        <v>5</v>
      </c>
      <c r="E19" s="596">
        <v>99</v>
      </c>
      <c r="F19" s="596">
        <v>6</v>
      </c>
      <c r="G19" s="596">
        <v>104</v>
      </c>
      <c r="H19" s="127"/>
      <c r="I19" s="44">
        <v>4.51</v>
      </c>
      <c r="J19" s="127"/>
      <c r="K19" s="615"/>
      <c r="L19" s="416"/>
    </row>
    <row r="20" spans="1:14" s="602" customFormat="1" ht="26.25" hidden="1" customHeight="1" x14ac:dyDescent="0.2">
      <c r="A20" s="609">
        <v>3</v>
      </c>
      <c r="B20" s="689"/>
      <c r="C20" s="596" t="s">
        <v>49</v>
      </c>
      <c r="D20" s="596">
        <v>5</v>
      </c>
      <c r="E20" s="596">
        <v>99</v>
      </c>
      <c r="F20" s="596">
        <v>6</v>
      </c>
      <c r="G20" s="596">
        <v>103</v>
      </c>
      <c r="H20" s="127"/>
      <c r="I20" s="44">
        <v>26.43</v>
      </c>
      <c r="J20" s="127"/>
      <c r="K20" s="615"/>
      <c r="L20" s="416"/>
    </row>
    <row r="21" spans="1:14" s="602" customFormat="1" hidden="1" x14ac:dyDescent="0.2">
      <c r="A21" s="606" t="s">
        <v>33</v>
      </c>
      <c r="B21" s="606" t="s">
        <v>180</v>
      </c>
      <c r="C21" s="416"/>
      <c r="D21" s="416"/>
      <c r="E21" s="416"/>
      <c r="F21" s="416"/>
      <c r="G21" s="416"/>
      <c r="H21" s="607"/>
      <c r="I21" s="608">
        <f>SUM(I22:I28)</f>
        <v>88.47</v>
      </c>
      <c r="J21" s="607"/>
      <c r="K21" s="612"/>
      <c r="L21" s="416"/>
    </row>
    <row r="22" spans="1:14" s="602" customFormat="1" ht="26.25" hidden="1" customHeight="1" x14ac:dyDescent="0.2">
      <c r="A22" s="609">
        <v>1</v>
      </c>
      <c r="B22" s="689" t="s">
        <v>101</v>
      </c>
      <c r="C22" s="596" t="s">
        <v>46</v>
      </c>
      <c r="D22" s="596">
        <v>4</v>
      </c>
      <c r="E22" s="596">
        <v>97</v>
      </c>
      <c r="F22" s="596">
        <v>8</v>
      </c>
      <c r="G22" s="596">
        <v>125</v>
      </c>
      <c r="H22" s="127"/>
      <c r="I22" s="44">
        <v>3.97</v>
      </c>
      <c r="J22" s="127"/>
      <c r="K22" s="615"/>
      <c r="L22" s="416"/>
    </row>
    <row r="23" spans="1:14" s="602" customFormat="1" ht="26.25" hidden="1" customHeight="1" x14ac:dyDescent="0.2">
      <c r="A23" s="609">
        <v>2</v>
      </c>
      <c r="B23" s="689"/>
      <c r="C23" s="596" t="s">
        <v>47</v>
      </c>
      <c r="D23" s="596">
        <v>4</v>
      </c>
      <c r="E23" s="596">
        <v>97</v>
      </c>
      <c r="F23" s="596"/>
      <c r="G23" s="596">
        <v>127</v>
      </c>
      <c r="H23" s="127"/>
      <c r="I23" s="44">
        <v>9.64</v>
      </c>
      <c r="J23" s="127"/>
      <c r="K23" s="615"/>
      <c r="L23" s="416"/>
    </row>
    <row r="24" spans="1:14" s="602" customFormat="1" ht="26.25" hidden="1" customHeight="1" x14ac:dyDescent="0.2">
      <c r="A24" s="609">
        <v>3</v>
      </c>
      <c r="B24" s="689"/>
      <c r="C24" s="596" t="s">
        <v>49</v>
      </c>
      <c r="D24" s="596">
        <v>4</v>
      </c>
      <c r="E24" s="596">
        <v>97</v>
      </c>
      <c r="F24" s="596"/>
      <c r="G24" s="596">
        <v>131</v>
      </c>
      <c r="H24" s="127"/>
      <c r="I24" s="44">
        <v>1.02</v>
      </c>
      <c r="J24" s="127"/>
      <c r="K24" s="615"/>
      <c r="L24" s="416"/>
    </row>
    <row r="25" spans="1:14" s="602" customFormat="1" ht="26.25" hidden="1" customHeight="1" x14ac:dyDescent="0.2">
      <c r="A25" s="609">
        <v>4</v>
      </c>
      <c r="B25" s="689"/>
      <c r="C25" s="596" t="s">
        <v>46</v>
      </c>
      <c r="D25" s="596">
        <v>5</v>
      </c>
      <c r="E25" s="596">
        <v>97</v>
      </c>
      <c r="F25" s="596"/>
      <c r="G25" s="596">
        <v>128</v>
      </c>
      <c r="H25" s="127"/>
      <c r="I25" s="44">
        <v>2.77</v>
      </c>
      <c r="J25" s="127"/>
      <c r="K25" s="615"/>
      <c r="L25" s="416"/>
    </row>
    <row r="26" spans="1:14" s="602" customFormat="1" ht="26.25" hidden="1" customHeight="1" x14ac:dyDescent="0.2">
      <c r="A26" s="609">
        <v>5</v>
      </c>
      <c r="B26" s="689"/>
      <c r="C26" s="596" t="s">
        <v>46</v>
      </c>
      <c r="D26" s="596">
        <v>6</v>
      </c>
      <c r="E26" s="596">
        <v>97</v>
      </c>
      <c r="F26" s="596"/>
      <c r="G26" s="596">
        <v>130</v>
      </c>
      <c r="H26" s="127"/>
      <c r="I26" s="44">
        <v>1</v>
      </c>
      <c r="J26" s="127"/>
      <c r="K26" s="615"/>
      <c r="L26" s="416"/>
    </row>
    <row r="27" spans="1:14" s="602" customFormat="1" ht="26.25" hidden="1" customHeight="1" x14ac:dyDescent="0.2">
      <c r="A27" s="609">
        <v>6</v>
      </c>
      <c r="B27" s="689"/>
      <c r="C27" s="596" t="s">
        <v>46</v>
      </c>
      <c r="D27" s="596">
        <v>1</v>
      </c>
      <c r="E27" s="596">
        <v>106</v>
      </c>
      <c r="F27" s="596">
        <v>7</v>
      </c>
      <c r="G27" s="596">
        <v>170</v>
      </c>
      <c r="H27" s="127"/>
      <c r="I27" s="44">
        <v>32.619999999999997</v>
      </c>
      <c r="J27" s="127"/>
      <c r="K27" s="615"/>
      <c r="L27" s="416"/>
    </row>
    <row r="28" spans="1:14" s="602" customFormat="1" ht="26.25" hidden="1" customHeight="1" x14ac:dyDescent="0.2">
      <c r="A28" s="609">
        <v>7</v>
      </c>
      <c r="B28" s="689"/>
      <c r="C28" s="596" t="s">
        <v>47</v>
      </c>
      <c r="D28" s="596">
        <v>1</v>
      </c>
      <c r="E28" s="596">
        <v>106</v>
      </c>
      <c r="F28" s="596">
        <v>7</v>
      </c>
      <c r="G28" s="596">
        <v>171</v>
      </c>
      <c r="H28" s="127"/>
      <c r="I28" s="44">
        <v>37.450000000000003</v>
      </c>
      <c r="J28" s="127"/>
      <c r="K28" s="615"/>
      <c r="L28" s="416"/>
    </row>
    <row r="29" spans="1:14" s="172" customFormat="1" ht="14.25" customHeight="1" x14ac:dyDescent="0.2">
      <c r="A29" s="403" t="s">
        <v>25</v>
      </c>
      <c r="B29" s="146" t="s">
        <v>45</v>
      </c>
      <c r="C29" s="611"/>
      <c r="D29" s="611"/>
      <c r="E29" s="467"/>
      <c r="F29" s="445"/>
      <c r="G29" s="446"/>
      <c r="H29" s="625">
        <f>H30+H33+H46</f>
        <v>80.277699999999982</v>
      </c>
      <c r="I29" s="620">
        <v>400000</v>
      </c>
      <c r="J29" s="620">
        <f>H29*I29</f>
        <v>32111079.999999993</v>
      </c>
      <c r="K29" s="618">
        <f>K30+K33+K46</f>
        <v>32111079.999999993</v>
      </c>
      <c r="L29" s="403"/>
    </row>
    <row r="30" spans="1:14" s="172" customFormat="1" ht="22.5" customHeight="1" x14ac:dyDescent="0.2">
      <c r="A30" s="101">
        <v>1</v>
      </c>
      <c r="B30" s="146" t="s">
        <v>190</v>
      </c>
      <c r="C30" s="611"/>
      <c r="D30" s="611"/>
      <c r="E30" s="467"/>
      <c r="F30" s="446"/>
      <c r="G30" s="446"/>
      <c r="H30" s="630">
        <v>4.05</v>
      </c>
      <c r="I30" s="620">
        <v>400000</v>
      </c>
      <c r="J30" s="620">
        <f t="shared" ref="J30:J58" si="3">H30*I30</f>
        <v>1620000</v>
      </c>
      <c r="K30" s="618">
        <f t="shared" ref="K30" si="4">SUM(K31:K32)</f>
        <v>1620000</v>
      </c>
      <c r="L30" s="789"/>
      <c r="M30" s="629"/>
    </row>
    <row r="31" spans="1:14" ht="40.9" customHeight="1" x14ac:dyDescent="0.2">
      <c r="A31" s="800">
        <v>1</v>
      </c>
      <c r="B31" s="800" t="s">
        <v>191</v>
      </c>
      <c r="C31" s="432">
        <v>44</v>
      </c>
      <c r="D31" s="432">
        <v>7</v>
      </c>
      <c r="E31" s="432" t="s">
        <v>46</v>
      </c>
      <c r="F31" s="449">
        <v>6</v>
      </c>
      <c r="G31" s="432">
        <v>93</v>
      </c>
      <c r="H31" s="626">
        <v>2.42</v>
      </c>
      <c r="I31" s="593">
        <v>400000</v>
      </c>
      <c r="J31" s="593">
        <f t="shared" si="3"/>
        <v>968000</v>
      </c>
      <c r="K31" s="797">
        <f>SUM(J31:J32)</f>
        <v>1620000</v>
      </c>
      <c r="L31" s="790"/>
      <c r="N31" s="653"/>
    </row>
    <row r="32" spans="1:14" ht="40.9" customHeight="1" x14ac:dyDescent="0.2">
      <c r="A32" s="800">
        <v>2</v>
      </c>
      <c r="B32" s="800"/>
      <c r="C32" s="432">
        <v>45</v>
      </c>
      <c r="D32" s="432">
        <v>6</v>
      </c>
      <c r="E32" s="432" t="s">
        <v>46</v>
      </c>
      <c r="F32" s="449">
        <v>2</v>
      </c>
      <c r="G32" s="432">
        <v>104</v>
      </c>
      <c r="H32" s="626">
        <v>1.63</v>
      </c>
      <c r="I32" s="593">
        <v>400000</v>
      </c>
      <c r="J32" s="593">
        <f t="shared" si="3"/>
        <v>652000</v>
      </c>
      <c r="K32" s="797"/>
      <c r="L32" s="791"/>
    </row>
    <row r="33" spans="1:12" s="172" customFormat="1" ht="21.75" customHeight="1" x14ac:dyDescent="0.2">
      <c r="A33" s="101">
        <v>2</v>
      </c>
      <c r="B33" s="146" t="s">
        <v>192</v>
      </c>
      <c r="C33" s="467"/>
      <c r="D33" s="467"/>
      <c r="E33" s="467"/>
      <c r="F33" s="453"/>
      <c r="G33" s="467"/>
      <c r="H33" s="631">
        <f>SUM(H34:H45)</f>
        <v>74.337699999999984</v>
      </c>
      <c r="I33" s="620">
        <v>400000</v>
      </c>
      <c r="J33" s="620">
        <f t="shared" si="3"/>
        <v>29735079.999999993</v>
      </c>
      <c r="K33" s="618">
        <f>H33*I33</f>
        <v>29735079.999999993</v>
      </c>
      <c r="L33" s="789"/>
    </row>
    <row r="34" spans="1:12" ht="16.899999999999999" customHeight="1" x14ac:dyDescent="0.25">
      <c r="A34" s="812"/>
      <c r="B34" s="800" t="s">
        <v>193</v>
      </c>
      <c r="C34" s="432">
        <v>38</v>
      </c>
      <c r="D34" s="432">
        <v>1</v>
      </c>
      <c r="E34" s="432" t="s">
        <v>46</v>
      </c>
      <c r="F34" s="20">
        <v>2</v>
      </c>
      <c r="G34" s="19">
        <v>88</v>
      </c>
      <c r="H34" s="626">
        <v>1.76</v>
      </c>
      <c r="I34" s="593">
        <v>400000</v>
      </c>
      <c r="J34" s="593">
        <f t="shared" si="3"/>
        <v>704000</v>
      </c>
      <c r="K34" s="797">
        <f>SUM(J34:J45)</f>
        <v>29735080</v>
      </c>
      <c r="L34" s="790"/>
    </row>
    <row r="35" spans="1:12" ht="16.899999999999999" customHeight="1" x14ac:dyDescent="0.25">
      <c r="A35" s="812"/>
      <c r="B35" s="800"/>
      <c r="C35" s="432">
        <v>38</v>
      </c>
      <c r="D35" s="432">
        <v>2</v>
      </c>
      <c r="E35" s="432" t="s">
        <v>46</v>
      </c>
      <c r="F35" s="20">
        <v>2</v>
      </c>
      <c r="G35" s="19">
        <v>90</v>
      </c>
      <c r="H35" s="626">
        <v>0</v>
      </c>
      <c r="I35" s="593">
        <v>400000</v>
      </c>
      <c r="J35" s="593">
        <f t="shared" si="3"/>
        <v>0</v>
      </c>
      <c r="K35" s="797"/>
      <c r="L35" s="790"/>
    </row>
    <row r="36" spans="1:12" ht="16.899999999999999" customHeight="1" x14ac:dyDescent="0.25">
      <c r="A36" s="812"/>
      <c r="B36" s="800"/>
      <c r="C36" s="432">
        <v>38</v>
      </c>
      <c r="D36" s="432">
        <v>3</v>
      </c>
      <c r="E36" s="432" t="s">
        <v>46</v>
      </c>
      <c r="F36" s="20">
        <v>2</v>
      </c>
      <c r="G36" s="19">
        <v>92</v>
      </c>
      <c r="H36" s="626">
        <v>2.2000000000000002</v>
      </c>
      <c r="I36" s="593">
        <v>400000</v>
      </c>
      <c r="J36" s="593">
        <f t="shared" si="3"/>
        <v>880000.00000000012</v>
      </c>
      <c r="K36" s="797"/>
      <c r="L36" s="790"/>
    </row>
    <row r="37" spans="1:12" ht="16.899999999999999" customHeight="1" x14ac:dyDescent="0.25">
      <c r="A37" s="812"/>
      <c r="B37" s="800"/>
      <c r="C37" s="432">
        <v>38</v>
      </c>
      <c r="D37" s="432">
        <v>4</v>
      </c>
      <c r="E37" s="432" t="s">
        <v>46</v>
      </c>
      <c r="F37" s="20">
        <v>3</v>
      </c>
      <c r="G37" s="19">
        <v>117</v>
      </c>
      <c r="H37" s="626">
        <v>1.3424</v>
      </c>
      <c r="I37" s="593">
        <v>400000</v>
      </c>
      <c r="J37" s="593">
        <f t="shared" si="3"/>
        <v>536960</v>
      </c>
      <c r="K37" s="797"/>
      <c r="L37" s="790"/>
    </row>
    <row r="38" spans="1:12" ht="16.899999999999999" customHeight="1" x14ac:dyDescent="0.25">
      <c r="A38" s="812"/>
      <c r="B38" s="800"/>
      <c r="C38" s="432">
        <v>38</v>
      </c>
      <c r="D38" s="432">
        <v>4</v>
      </c>
      <c r="E38" s="432" t="s">
        <v>47</v>
      </c>
      <c r="F38" s="20">
        <v>3</v>
      </c>
      <c r="G38" s="19">
        <v>119</v>
      </c>
      <c r="H38" s="626">
        <v>5.0199999999999996</v>
      </c>
      <c r="I38" s="593">
        <v>400000</v>
      </c>
      <c r="J38" s="593">
        <f t="shared" si="3"/>
        <v>2007999.9999999998</v>
      </c>
      <c r="K38" s="797"/>
      <c r="L38" s="790"/>
    </row>
    <row r="39" spans="1:12" ht="16.899999999999999" customHeight="1" x14ac:dyDescent="0.25">
      <c r="A39" s="812"/>
      <c r="B39" s="800"/>
      <c r="C39" s="432">
        <v>38</v>
      </c>
      <c r="D39" s="432">
        <v>8</v>
      </c>
      <c r="E39" s="432" t="s">
        <v>46</v>
      </c>
      <c r="F39" s="20">
        <v>3</v>
      </c>
      <c r="G39" s="19">
        <v>118</v>
      </c>
      <c r="H39" s="626">
        <v>0.94469999999999998</v>
      </c>
      <c r="I39" s="593">
        <v>400000</v>
      </c>
      <c r="J39" s="593">
        <f t="shared" si="3"/>
        <v>377880</v>
      </c>
      <c r="K39" s="797"/>
      <c r="L39" s="790"/>
    </row>
    <row r="40" spans="1:12" ht="16.899999999999999" customHeight="1" x14ac:dyDescent="0.25">
      <c r="A40" s="812"/>
      <c r="B40" s="800"/>
      <c r="C40" s="432">
        <v>38</v>
      </c>
      <c r="D40" s="432">
        <v>9</v>
      </c>
      <c r="E40" s="432" t="s">
        <v>46</v>
      </c>
      <c r="F40" s="20">
        <v>3</v>
      </c>
      <c r="G40" s="19">
        <v>121</v>
      </c>
      <c r="H40" s="626">
        <v>5.46</v>
      </c>
      <c r="I40" s="593">
        <v>400000</v>
      </c>
      <c r="J40" s="593">
        <f t="shared" si="3"/>
        <v>2184000</v>
      </c>
      <c r="K40" s="797"/>
      <c r="L40" s="790"/>
    </row>
    <row r="41" spans="1:12" ht="16.899999999999999" customHeight="1" x14ac:dyDescent="0.25">
      <c r="A41" s="812"/>
      <c r="B41" s="800"/>
      <c r="C41" s="432">
        <v>44</v>
      </c>
      <c r="D41" s="432">
        <v>1</v>
      </c>
      <c r="E41" s="432" t="s">
        <v>46</v>
      </c>
      <c r="F41" s="20">
        <v>1</v>
      </c>
      <c r="G41" s="19">
        <v>8</v>
      </c>
      <c r="H41" s="626">
        <v>23.59</v>
      </c>
      <c r="I41" s="593">
        <v>400000</v>
      </c>
      <c r="J41" s="593">
        <f t="shared" si="3"/>
        <v>9436000</v>
      </c>
      <c r="K41" s="797"/>
      <c r="L41" s="790"/>
    </row>
    <row r="42" spans="1:12" ht="16.899999999999999" customHeight="1" x14ac:dyDescent="0.25">
      <c r="A42" s="812"/>
      <c r="B42" s="800"/>
      <c r="C42" s="432">
        <v>44</v>
      </c>
      <c r="D42" s="432">
        <v>2</v>
      </c>
      <c r="E42" s="432" t="s">
        <v>46</v>
      </c>
      <c r="F42" s="20">
        <v>2</v>
      </c>
      <c r="G42" s="19">
        <v>94</v>
      </c>
      <c r="H42" s="626">
        <v>1.72</v>
      </c>
      <c r="I42" s="593">
        <v>400000</v>
      </c>
      <c r="J42" s="593">
        <f t="shared" si="3"/>
        <v>688000</v>
      </c>
      <c r="K42" s="797"/>
      <c r="L42" s="790"/>
    </row>
    <row r="43" spans="1:12" ht="16.899999999999999" customHeight="1" x14ac:dyDescent="0.25">
      <c r="A43" s="812"/>
      <c r="B43" s="800"/>
      <c r="C43" s="432">
        <v>44</v>
      </c>
      <c r="D43" s="432">
        <v>3</v>
      </c>
      <c r="E43" s="432" t="s">
        <v>46</v>
      </c>
      <c r="F43" s="20">
        <v>1</v>
      </c>
      <c r="G43" s="19">
        <v>10</v>
      </c>
      <c r="H43" s="626">
        <v>23.16</v>
      </c>
      <c r="I43" s="593">
        <v>400000</v>
      </c>
      <c r="J43" s="593">
        <f t="shared" si="3"/>
        <v>9264000</v>
      </c>
      <c r="K43" s="797"/>
      <c r="L43" s="790"/>
    </row>
    <row r="44" spans="1:12" ht="16.899999999999999" customHeight="1" x14ac:dyDescent="0.25">
      <c r="A44" s="812"/>
      <c r="B44" s="800"/>
      <c r="C44" s="432">
        <v>44</v>
      </c>
      <c r="D44" s="432">
        <v>3</v>
      </c>
      <c r="E44" s="432" t="s">
        <v>47</v>
      </c>
      <c r="F44" s="20">
        <v>2</v>
      </c>
      <c r="G44" s="19">
        <v>98</v>
      </c>
      <c r="H44" s="626">
        <v>5.77</v>
      </c>
      <c r="I44" s="593">
        <v>400000</v>
      </c>
      <c r="J44" s="593">
        <f t="shared" si="3"/>
        <v>2308000</v>
      </c>
      <c r="K44" s="797"/>
      <c r="L44" s="790"/>
    </row>
    <row r="45" spans="1:12" ht="16.899999999999999" customHeight="1" x14ac:dyDescent="0.25">
      <c r="A45" s="812"/>
      <c r="B45" s="800"/>
      <c r="C45" s="432">
        <v>44</v>
      </c>
      <c r="D45" s="432">
        <v>4</v>
      </c>
      <c r="E45" s="432" t="s">
        <v>46</v>
      </c>
      <c r="F45" s="20">
        <v>2</v>
      </c>
      <c r="G45" s="19">
        <v>106</v>
      </c>
      <c r="H45" s="626">
        <v>3.3706</v>
      </c>
      <c r="I45" s="593">
        <v>400000</v>
      </c>
      <c r="J45" s="593">
        <f t="shared" si="3"/>
        <v>1348240</v>
      </c>
      <c r="K45" s="797"/>
      <c r="L45" s="791"/>
    </row>
    <row r="46" spans="1:12" s="172" customFormat="1" ht="14.25" x14ac:dyDescent="0.2">
      <c r="A46" s="101">
        <v>3</v>
      </c>
      <c r="B46" s="146" t="s">
        <v>196</v>
      </c>
      <c r="C46" s="467"/>
      <c r="D46" s="467"/>
      <c r="E46" s="467"/>
      <c r="F46" s="453"/>
      <c r="G46" s="467"/>
      <c r="H46" s="631">
        <v>1.89</v>
      </c>
      <c r="I46" s="620">
        <v>400000</v>
      </c>
      <c r="J46" s="620">
        <f t="shared" si="3"/>
        <v>756000</v>
      </c>
      <c r="K46" s="618">
        <f>H46*I46</f>
        <v>756000</v>
      </c>
      <c r="L46" s="789"/>
    </row>
    <row r="47" spans="1:12" ht="64.900000000000006" customHeight="1" x14ac:dyDescent="0.2">
      <c r="A47" s="622"/>
      <c r="B47" s="624" t="s">
        <v>197</v>
      </c>
      <c r="C47" s="432">
        <v>48</v>
      </c>
      <c r="D47" s="432">
        <v>2</v>
      </c>
      <c r="E47" s="432" t="s">
        <v>46</v>
      </c>
      <c r="F47" s="449">
        <v>4</v>
      </c>
      <c r="G47" s="432">
        <v>10</v>
      </c>
      <c r="H47" s="627">
        <v>1.89</v>
      </c>
      <c r="I47" s="593">
        <v>400000</v>
      </c>
      <c r="J47" s="593">
        <f t="shared" si="3"/>
        <v>756000</v>
      </c>
      <c r="K47" s="617">
        <f>J47</f>
        <v>756000</v>
      </c>
      <c r="L47" s="791"/>
    </row>
    <row r="48" spans="1:12" ht="19.149999999999999" customHeight="1" x14ac:dyDescent="0.2">
      <c r="A48" s="403" t="s">
        <v>30</v>
      </c>
      <c r="B48" s="146" t="s">
        <v>198</v>
      </c>
      <c r="C48" s="446"/>
      <c r="D48" s="446"/>
      <c r="E48" s="446"/>
      <c r="F48" s="453"/>
      <c r="G48" s="446"/>
      <c r="H48" s="625">
        <f>SUM(H49:H58)</f>
        <v>9.777000000000001</v>
      </c>
      <c r="I48" s="593">
        <v>400000</v>
      </c>
      <c r="J48" s="593">
        <f t="shared" si="3"/>
        <v>3910800.0000000005</v>
      </c>
      <c r="K48" s="618">
        <f>SUM(K49:K58)</f>
        <v>3910800</v>
      </c>
      <c r="L48" s="450"/>
    </row>
    <row r="49" spans="1:12" ht="49.9" customHeight="1" x14ac:dyDescent="0.2">
      <c r="A49" s="115">
        <v>1</v>
      </c>
      <c r="B49" s="621" t="s">
        <v>182</v>
      </c>
      <c r="C49" s="432">
        <v>45</v>
      </c>
      <c r="D49" s="432">
        <v>2</v>
      </c>
      <c r="E49" s="432" t="s">
        <v>46</v>
      </c>
      <c r="F49" s="449">
        <v>2</v>
      </c>
      <c r="G49" s="432">
        <v>101</v>
      </c>
      <c r="H49" s="626">
        <v>1.0246999999999999</v>
      </c>
      <c r="I49" s="593">
        <v>400000</v>
      </c>
      <c r="J49" s="593">
        <f t="shared" si="3"/>
        <v>409880</v>
      </c>
      <c r="K49" s="617">
        <f>J49</f>
        <v>409880</v>
      </c>
      <c r="L49" s="787"/>
    </row>
    <row r="50" spans="1:12" ht="49.9" customHeight="1" x14ac:dyDescent="0.2">
      <c r="A50" s="115">
        <v>2</v>
      </c>
      <c r="B50" s="621" t="s">
        <v>182</v>
      </c>
      <c r="C50" s="432">
        <v>45</v>
      </c>
      <c r="D50" s="432">
        <v>6</v>
      </c>
      <c r="E50" s="432" t="s">
        <v>49</v>
      </c>
      <c r="F50" s="449">
        <v>2</v>
      </c>
      <c r="G50" s="432">
        <v>102</v>
      </c>
      <c r="H50" s="626">
        <v>4.1761999999999997</v>
      </c>
      <c r="I50" s="593">
        <v>400000</v>
      </c>
      <c r="J50" s="593">
        <f t="shared" si="3"/>
        <v>1670479.9999999998</v>
      </c>
      <c r="K50" s="617">
        <f>J50</f>
        <v>1670479.9999999998</v>
      </c>
      <c r="L50" s="788"/>
    </row>
    <row r="51" spans="1:12" ht="30" customHeight="1" x14ac:dyDescent="0.2">
      <c r="A51" s="812">
        <v>3</v>
      </c>
      <c r="B51" s="795" t="s">
        <v>183</v>
      </c>
      <c r="C51" s="432">
        <v>44</v>
      </c>
      <c r="D51" s="432">
        <v>5</v>
      </c>
      <c r="E51" s="432" t="s">
        <v>46</v>
      </c>
      <c r="F51" s="449">
        <v>6</v>
      </c>
      <c r="G51" s="432">
        <v>90</v>
      </c>
      <c r="H51" s="626">
        <v>0.85089999999999999</v>
      </c>
      <c r="I51" s="593">
        <v>400000</v>
      </c>
      <c r="J51" s="593">
        <f t="shared" si="3"/>
        <v>340360</v>
      </c>
      <c r="K51" s="796">
        <f>SUM(J51:J52)</f>
        <v>408520</v>
      </c>
      <c r="L51" s="787"/>
    </row>
    <row r="52" spans="1:12" ht="30" customHeight="1" x14ac:dyDescent="0.2">
      <c r="A52" s="812"/>
      <c r="B52" s="795"/>
      <c r="C52" s="432">
        <v>45</v>
      </c>
      <c r="D52" s="432">
        <v>6</v>
      </c>
      <c r="E52" s="432" t="s">
        <v>46</v>
      </c>
      <c r="F52" s="449">
        <v>6</v>
      </c>
      <c r="G52" s="432">
        <v>89</v>
      </c>
      <c r="H52" s="626">
        <v>0.1704</v>
      </c>
      <c r="I52" s="593">
        <v>400000</v>
      </c>
      <c r="J52" s="593">
        <f t="shared" si="3"/>
        <v>68160</v>
      </c>
      <c r="K52" s="796"/>
      <c r="L52" s="788"/>
    </row>
    <row r="53" spans="1:12" ht="53.45" customHeight="1" x14ac:dyDescent="0.2">
      <c r="A53" s="115">
        <v>4</v>
      </c>
      <c r="B53" s="621" t="s">
        <v>184</v>
      </c>
      <c r="C53" s="432">
        <v>44</v>
      </c>
      <c r="D53" s="432">
        <v>7</v>
      </c>
      <c r="E53" s="432" t="s">
        <v>49</v>
      </c>
      <c r="F53" s="449">
        <v>6</v>
      </c>
      <c r="G53" s="432">
        <v>96</v>
      </c>
      <c r="H53" s="626">
        <v>1.6338000000000001</v>
      </c>
      <c r="I53" s="593">
        <v>400000</v>
      </c>
      <c r="J53" s="593">
        <f t="shared" si="3"/>
        <v>653520</v>
      </c>
      <c r="K53" s="617">
        <f t="shared" ref="K53:K54" si="5">J53</f>
        <v>653520</v>
      </c>
      <c r="L53" s="115"/>
    </row>
    <row r="54" spans="1:12" ht="53.45" customHeight="1" x14ac:dyDescent="0.2">
      <c r="A54" s="115">
        <v>5</v>
      </c>
      <c r="B54" s="621" t="s">
        <v>185</v>
      </c>
      <c r="C54" s="432">
        <v>45</v>
      </c>
      <c r="D54" s="432">
        <v>6</v>
      </c>
      <c r="E54" s="432" t="s">
        <v>47</v>
      </c>
      <c r="F54" s="449">
        <v>6</v>
      </c>
      <c r="G54" s="432">
        <v>91</v>
      </c>
      <c r="H54" s="626">
        <v>0.88639999999999997</v>
      </c>
      <c r="I54" s="593">
        <v>400000</v>
      </c>
      <c r="J54" s="593">
        <f t="shared" si="3"/>
        <v>354560</v>
      </c>
      <c r="K54" s="617">
        <f t="shared" si="5"/>
        <v>354560</v>
      </c>
      <c r="L54" s="115"/>
    </row>
    <row r="55" spans="1:12" ht="30" hidden="1" customHeight="1" x14ac:dyDescent="0.2">
      <c r="A55" s="115">
        <v>6</v>
      </c>
      <c r="B55" s="621" t="s">
        <v>186</v>
      </c>
      <c r="C55" s="432">
        <v>44</v>
      </c>
      <c r="D55" s="432">
        <v>1</v>
      </c>
      <c r="E55" s="432" t="s">
        <v>49</v>
      </c>
      <c r="F55" s="449">
        <v>2</v>
      </c>
      <c r="G55" s="432">
        <v>96</v>
      </c>
      <c r="H55" s="626"/>
      <c r="I55" s="593">
        <v>400000</v>
      </c>
      <c r="J55" s="593">
        <f t="shared" si="3"/>
        <v>0</v>
      </c>
      <c r="K55" s="617"/>
      <c r="L55" s="115"/>
    </row>
    <row r="56" spans="1:12" ht="30" hidden="1" customHeight="1" x14ac:dyDescent="0.2">
      <c r="A56" s="115">
        <v>7</v>
      </c>
      <c r="B56" s="621" t="s">
        <v>187</v>
      </c>
      <c r="C56" s="432">
        <v>44</v>
      </c>
      <c r="D56" s="432">
        <v>1</v>
      </c>
      <c r="E56" s="432" t="s">
        <v>47</v>
      </c>
      <c r="F56" s="449">
        <v>1</v>
      </c>
      <c r="G56" s="432">
        <v>6</v>
      </c>
      <c r="H56" s="626"/>
      <c r="I56" s="593">
        <v>400000</v>
      </c>
      <c r="J56" s="593">
        <f t="shared" si="3"/>
        <v>0</v>
      </c>
      <c r="K56" s="617"/>
      <c r="L56" s="115"/>
    </row>
    <row r="57" spans="1:12" ht="30" customHeight="1" x14ac:dyDescent="0.2">
      <c r="A57" s="812">
        <v>6</v>
      </c>
      <c r="B57" s="795" t="s">
        <v>188</v>
      </c>
      <c r="C57" s="432">
        <v>44</v>
      </c>
      <c r="D57" s="432">
        <v>7</v>
      </c>
      <c r="E57" s="432" t="s">
        <v>46</v>
      </c>
      <c r="F57" s="449">
        <v>6</v>
      </c>
      <c r="G57" s="432">
        <v>97</v>
      </c>
      <c r="H57" s="626">
        <v>0.499</v>
      </c>
      <c r="I57" s="593">
        <v>400000</v>
      </c>
      <c r="J57" s="593">
        <f t="shared" si="3"/>
        <v>199600</v>
      </c>
      <c r="K57" s="796">
        <f>SUM(J57:J58)</f>
        <v>413840</v>
      </c>
      <c r="L57" s="787"/>
    </row>
    <row r="58" spans="1:12" ht="30" customHeight="1" x14ac:dyDescent="0.2">
      <c r="A58" s="812"/>
      <c r="B58" s="795"/>
      <c r="C58" s="432">
        <v>44</v>
      </c>
      <c r="D58" s="432">
        <v>7</v>
      </c>
      <c r="E58" s="432" t="s">
        <v>47</v>
      </c>
      <c r="F58" s="449">
        <v>6</v>
      </c>
      <c r="G58" s="432">
        <v>100</v>
      </c>
      <c r="H58" s="626">
        <v>0.53559999999999997</v>
      </c>
      <c r="I58" s="593">
        <v>400000</v>
      </c>
      <c r="J58" s="593">
        <f t="shared" si="3"/>
        <v>214240</v>
      </c>
      <c r="K58" s="796"/>
      <c r="L58" s="788"/>
    </row>
    <row r="59" spans="1:12" ht="0.75" customHeight="1" x14ac:dyDescent="0.2">
      <c r="A59" s="115"/>
      <c r="B59" s="795"/>
      <c r="C59" s="432">
        <v>45</v>
      </c>
      <c r="D59" s="432">
        <v>6</v>
      </c>
      <c r="E59" s="432" t="s">
        <v>49</v>
      </c>
      <c r="F59" s="449">
        <v>6</v>
      </c>
      <c r="G59" s="432">
        <v>98</v>
      </c>
      <c r="H59" s="628">
        <v>2.7921</v>
      </c>
      <c r="I59" s="610" t="e">
        <f>H59-#REF!</f>
        <v>#REF!</v>
      </c>
      <c r="J59" s="610"/>
      <c r="K59" s="613"/>
      <c r="L59" s="115"/>
    </row>
    <row r="60" spans="1:12" s="584" customFormat="1" ht="22.9" customHeight="1" x14ac:dyDescent="0.2">
      <c r="A60" s="652"/>
      <c r="B60" s="813" t="s">
        <v>121</v>
      </c>
      <c r="C60" s="814"/>
      <c r="D60" s="814"/>
      <c r="E60" s="814"/>
      <c r="F60" s="814"/>
      <c r="G60" s="815"/>
      <c r="H60" s="648">
        <f>H48+H29</f>
        <v>90.054699999999983</v>
      </c>
      <c r="I60" s="649">
        <v>400000</v>
      </c>
      <c r="J60" s="650">
        <f>J52</f>
        <v>68160</v>
      </c>
      <c r="K60" s="651">
        <f>K48+K29</f>
        <v>36021879.999999993</v>
      </c>
      <c r="L60" s="656"/>
    </row>
    <row r="61" spans="1:12" x14ac:dyDescent="0.2">
      <c r="A61" s="811"/>
      <c r="B61" s="811"/>
      <c r="C61" s="811"/>
      <c r="D61" s="811"/>
      <c r="E61" s="811"/>
      <c r="F61" s="811"/>
      <c r="G61" s="811"/>
      <c r="H61" s="811"/>
      <c r="I61" s="811"/>
      <c r="J61" s="811"/>
      <c r="K61" s="811"/>
      <c r="L61" s="590"/>
    </row>
    <row r="62" spans="1:12" s="585" customFormat="1" ht="12.6" customHeight="1" x14ac:dyDescent="0.2">
      <c r="A62" s="594"/>
      <c r="B62" s="594"/>
      <c r="C62" s="594"/>
      <c r="D62" s="594"/>
      <c r="E62" s="594"/>
      <c r="F62" s="594"/>
      <c r="G62" s="594"/>
      <c r="H62" s="594"/>
      <c r="I62" s="594"/>
      <c r="J62" s="594"/>
      <c r="K62" s="594"/>
      <c r="L62" s="594"/>
    </row>
    <row r="63" spans="1:12" s="585" customFormat="1" ht="16.5" x14ac:dyDescent="0.2">
      <c r="A63" s="594"/>
      <c r="H63" s="810"/>
      <c r="I63" s="810"/>
      <c r="J63" s="810"/>
      <c r="K63" s="810"/>
      <c r="L63" s="588"/>
    </row>
    <row r="64" spans="1:12" s="583" customFormat="1" ht="15.75" x14ac:dyDescent="0.2">
      <c r="A64" s="632"/>
      <c r="B64" s="674" t="s">
        <v>317</v>
      </c>
      <c r="C64" s="632"/>
      <c r="D64" s="682" t="s">
        <v>318</v>
      </c>
      <c r="E64" s="682"/>
      <c r="F64" s="682"/>
      <c r="G64" s="682" t="s">
        <v>319</v>
      </c>
      <c r="H64" s="682"/>
      <c r="I64" s="682"/>
      <c r="J64" s="792" t="s">
        <v>323</v>
      </c>
      <c r="K64" s="792"/>
      <c r="L64" s="792"/>
    </row>
    <row r="65" spans="1:12" s="585" customFormat="1" ht="16.5" x14ac:dyDescent="0.2">
      <c r="A65" s="594"/>
      <c r="K65" s="586"/>
      <c r="L65" s="587"/>
    </row>
    <row r="66" spans="1:12" s="585" customFormat="1" ht="16.5" x14ac:dyDescent="0.2">
      <c r="A66" s="594"/>
      <c r="K66" s="586"/>
    </row>
    <row r="67" spans="1:12" s="585" customFormat="1" ht="16.5" x14ac:dyDescent="0.2">
      <c r="A67" s="594"/>
      <c r="K67" s="586"/>
    </row>
    <row r="68" spans="1:12" s="585" customFormat="1" ht="16.5" x14ac:dyDescent="0.2">
      <c r="A68" s="594"/>
      <c r="K68" s="586"/>
    </row>
    <row r="69" spans="1:12" s="585" customFormat="1" ht="14.45" customHeight="1" x14ac:dyDescent="0.2">
      <c r="A69" s="809" t="s">
        <v>320</v>
      </c>
      <c r="B69" s="809"/>
      <c r="D69" s="785" t="s">
        <v>321</v>
      </c>
      <c r="E69" s="785"/>
      <c r="F69" s="785"/>
      <c r="G69" s="785" t="s">
        <v>322</v>
      </c>
      <c r="H69" s="785"/>
      <c r="I69" s="785"/>
      <c r="J69" s="786" t="s">
        <v>324</v>
      </c>
      <c r="K69" s="786"/>
      <c r="L69" s="786"/>
    </row>
    <row r="70" spans="1:12" s="587" customFormat="1" ht="16.5" x14ac:dyDescent="0.2">
      <c r="A70" s="809"/>
      <c r="B70" s="809"/>
      <c r="C70" s="809"/>
      <c r="D70" s="809"/>
      <c r="E70" s="809"/>
      <c r="F70" s="809"/>
      <c r="G70" s="809"/>
      <c r="H70" s="809"/>
      <c r="I70" s="809"/>
      <c r="J70" s="809"/>
      <c r="K70" s="809"/>
      <c r="L70" s="589"/>
    </row>
  </sheetData>
  <mergeCells count="44">
    <mergeCell ref="A2:L2"/>
    <mergeCell ref="A1:E1"/>
    <mergeCell ref="F1:L1"/>
    <mergeCell ref="L49:L50"/>
    <mergeCell ref="H3:H4"/>
    <mergeCell ref="I3:I4"/>
    <mergeCell ref="J3:K4"/>
    <mergeCell ref="A70:K70"/>
    <mergeCell ref="H63:K63"/>
    <mergeCell ref="B31:B32"/>
    <mergeCell ref="B34:B45"/>
    <mergeCell ref="B51:B52"/>
    <mergeCell ref="K31:K32"/>
    <mergeCell ref="A61:K61"/>
    <mergeCell ref="A69:B69"/>
    <mergeCell ref="A34:A45"/>
    <mergeCell ref="B60:G60"/>
    <mergeCell ref="A51:A52"/>
    <mergeCell ref="A57:A58"/>
    <mergeCell ref="A31:A32"/>
    <mergeCell ref="A3:A4"/>
    <mergeCell ref="B3:B4"/>
    <mergeCell ref="C3:E3"/>
    <mergeCell ref="F3:G3"/>
    <mergeCell ref="K34:K45"/>
    <mergeCell ref="B12:D12"/>
    <mergeCell ref="B13:B16"/>
    <mergeCell ref="B18:B20"/>
    <mergeCell ref="B22:B28"/>
    <mergeCell ref="D69:F69"/>
    <mergeCell ref="G69:I69"/>
    <mergeCell ref="J69:L69"/>
    <mergeCell ref="L51:L52"/>
    <mergeCell ref="L57:L58"/>
    <mergeCell ref="L30:L32"/>
    <mergeCell ref="D64:F64"/>
    <mergeCell ref="G64:I64"/>
    <mergeCell ref="J64:L64"/>
    <mergeCell ref="L3:L4"/>
    <mergeCell ref="L33:L45"/>
    <mergeCell ref="L46:L47"/>
    <mergeCell ref="B57:B59"/>
    <mergeCell ref="K51:K52"/>
    <mergeCell ref="K57:K58"/>
  </mergeCells>
  <pageMargins left="0.27" right="0.2" top="0.36" bottom="0.24" header="0.3" footer="0.2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29D4B-F80A-4B0B-9FB2-A3DD8FF84DB8}">
  <dimension ref="A1:O91"/>
  <sheetViews>
    <sheetView workbookViewId="0">
      <selection activeCell="I5" sqref="I5:I6"/>
    </sheetView>
  </sheetViews>
  <sheetFormatPr defaultRowHeight="14.25" x14ac:dyDescent="0.2"/>
  <cols>
    <col min="1" max="1" width="3.25" customWidth="1"/>
    <col min="2" max="2" width="14.625" customWidth="1"/>
    <col min="3" max="3" width="14.75" customWidth="1"/>
    <col min="4" max="4" width="6.375" customWidth="1"/>
    <col min="5" max="5" width="7" customWidth="1"/>
    <col min="6" max="6" width="9.125" customWidth="1"/>
    <col min="7" max="7" width="7.25" customWidth="1"/>
    <col min="8" max="8" width="6.125" customWidth="1"/>
    <col min="9" max="9" width="7.5" customWidth="1"/>
    <col min="10" max="10" width="10.625" customWidth="1"/>
    <col min="11" max="11" width="10.125" customWidth="1"/>
    <col min="12" max="12" width="11.25" style="636" customWidth="1"/>
    <col min="13" max="13" width="12.75" customWidth="1"/>
    <col min="14" max="14" width="9.75" customWidth="1"/>
    <col min="15" max="15" width="9.875" bestFit="1" customWidth="1"/>
  </cols>
  <sheetData>
    <row r="1" spans="1:14" ht="54" customHeight="1" x14ac:dyDescent="0.2">
      <c r="A1" s="860" t="s">
        <v>328</v>
      </c>
      <c r="B1" s="860"/>
      <c r="C1" s="860"/>
      <c r="D1" s="860"/>
      <c r="E1" s="860"/>
      <c r="F1" s="861"/>
      <c r="G1" s="860" t="s">
        <v>329</v>
      </c>
      <c r="H1" s="860"/>
      <c r="I1" s="860"/>
      <c r="J1" s="860"/>
      <c r="K1" s="860"/>
      <c r="L1" s="860"/>
      <c r="M1" s="860"/>
      <c r="N1" s="860"/>
    </row>
    <row r="2" spans="1:14" ht="78" customHeight="1" x14ac:dyDescent="0.2">
      <c r="A2" s="862" t="s">
        <v>327</v>
      </c>
      <c r="B2" s="862"/>
      <c r="C2" s="862"/>
      <c r="D2" s="862"/>
      <c r="E2" s="862"/>
      <c r="F2" s="862"/>
      <c r="G2" s="862"/>
      <c r="H2" s="862"/>
      <c r="I2" s="862"/>
      <c r="J2" s="862"/>
      <c r="K2" s="862"/>
      <c r="L2" s="862"/>
      <c r="M2" s="862"/>
      <c r="N2" s="862"/>
    </row>
    <row r="3" spans="1:14" ht="15" x14ac:dyDescent="0.2">
      <c r="A3" s="633"/>
      <c r="D3" s="634"/>
      <c r="E3" s="634"/>
      <c r="F3" s="634"/>
      <c r="G3" s="634"/>
      <c r="H3" s="634"/>
      <c r="I3" s="634"/>
      <c r="J3" s="634"/>
      <c r="K3" s="634"/>
      <c r="L3" s="635"/>
      <c r="M3" s="634"/>
    </row>
    <row r="4" spans="1:14" x14ac:dyDescent="0.2">
      <c r="A4" s="823" t="s">
        <v>230</v>
      </c>
      <c r="B4" s="855" t="s">
        <v>231</v>
      </c>
      <c r="C4" s="856" t="s">
        <v>232</v>
      </c>
      <c r="D4" s="847" t="s">
        <v>233</v>
      </c>
      <c r="E4" s="848"/>
      <c r="F4" s="848"/>
      <c r="G4" s="847" t="s">
        <v>1</v>
      </c>
      <c r="H4" s="848"/>
      <c r="I4" s="848"/>
      <c r="J4" s="846" t="s">
        <v>228</v>
      </c>
      <c r="K4" s="844" t="s">
        <v>312</v>
      </c>
      <c r="L4" s="849" t="s">
        <v>314</v>
      </c>
      <c r="M4" s="850"/>
      <c r="N4" s="820" t="s">
        <v>316</v>
      </c>
    </row>
    <row r="5" spans="1:14" ht="25.5" customHeight="1" x14ac:dyDescent="0.2">
      <c r="A5" s="824"/>
      <c r="B5" s="855"/>
      <c r="C5" s="857"/>
      <c r="D5" s="844" t="s">
        <v>234</v>
      </c>
      <c r="E5" s="844" t="s">
        <v>235</v>
      </c>
      <c r="F5" s="844" t="s">
        <v>236</v>
      </c>
      <c r="G5" s="841" t="s">
        <v>237</v>
      </c>
      <c r="H5" s="841" t="s">
        <v>6</v>
      </c>
      <c r="I5" s="859" t="s">
        <v>5</v>
      </c>
      <c r="J5" s="846"/>
      <c r="K5" s="844"/>
      <c r="L5" s="851"/>
      <c r="M5" s="852"/>
      <c r="N5" s="821"/>
    </row>
    <row r="6" spans="1:14" x14ac:dyDescent="0.2">
      <c r="A6" s="825"/>
      <c r="B6" s="855"/>
      <c r="C6" s="858"/>
      <c r="D6" s="844"/>
      <c r="E6" s="844"/>
      <c r="F6" s="844"/>
      <c r="G6" s="841"/>
      <c r="H6" s="841"/>
      <c r="I6" s="859"/>
      <c r="J6" s="846"/>
      <c r="K6" s="844"/>
      <c r="L6" s="853"/>
      <c r="M6" s="854"/>
      <c r="N6" s="822"/>
    </row>
    <row r="7" spans="1:14" ht="21.75" customHeight="1" x14ac:dyDescent="0.2">
      <c r="A7" s="865">
        <v>1</v>
      </c>
      <c r="B7" s="865">
        <v>2</v>
      </c>
      <c r="C7" s="865">
        <v>3</v>
      </c>
      <c r="D7" s="865">
        <v>4</v>
      </c>
      <c r="E7" s="865">
        <v>5</v>
      </c>
      <c r="F7" s="865">
        <v>6</v>
      </c>
      <c r="G7" s="865">
        <v>7</v>
      </c>
      <c r="H7" s="865">
        <v>8</v>
      </c>
      <c r="I7" s="865">
        <v>9</v>
      </c>
      <c r="J7" s="865">
        <v>10</v>
      </c>
      <c r="K7" s="865">
        <v>11</v>
      </c>
      <c r="L7" s="866" t="s">
        <v>313</v>
      </c>
      <c r="M7" s="865">
        <v>13</v>
      </c>
      <c r="N7" s="867">
        <v>14</v>
      </c>
    </row>
    <row r="8" spans="1:14" x14ac:dyDescent="0.2">
      <c r="A8" s="823">
        <v>1</v>
      </c>
      <c r="B8" s="832" t="s">
        <v>325</v>
      </c>
      <c r="C8" s="823" t="s">
        <v>238</v>
      </c>
      <c r="D8" s="637" t="s">
        <v>10</v>
      </c>
      <c r="E8" s="842" t="s">
        <v>239</v>
      </c>
      <c r="F8" s="658">
        <v>46465</v>
      </c>
      <c r="G8" s="637" t="s">
        <v>240</v>
      </c>
      <c r="H8" s="637" t="s">
        <v>9</v>
      </c>
      <c r="I8" s="637" t="s">
        <v>55</v>
      </c>
      <c r="J8" s="659">
        <v>4.6464999999999996</v>
      </c>
      <c r="K8" s="637">
        <v>400000</v>
      </c>
      <c r="L8" s="638">
        <f>K8*J8</f>
        <v>1858599.9999999998</v>
      </c>
      <c r="M8" s="829">
        <f>SUM(L8:L15)</f>
        <v>19672240</v>
      </c>
      <c r="N8" s="817"/>
    </row>
    <row r="9" spans="1:14" x14ac:dyDescent="0.2">
      <c r="A9" s="824"/>
      <c r="B9" s="833"/>
      <c r="C9" s="824"/>
      <c r="D9" s="637" t="s">
        <v>10</v>
      </c>
      <c r="E9" s="843"/>
      <c r="F9" s="658">
        <v>207259</v>
      </c>
      <c r="G9" s="637" t="s">
        <v>240</v>
      </c>
      <c r="H9" s="637" t="s">
        <v>12</v>
      </c>
      <c r="I9" s="637" t="s">
        <v>11</v>
      </c>
      <c r="J9" s="659">
        <v>20.725899999999999</v>
      </c>
      <c r="K9" s="637">
        <v>400000</v>
      </c>
      <c r="L9" s="638">
        <f t="shared" ref="L9:L72" si="0">K9*J9</f>
        <v>8290360</v>
      </c>
      <c r="M9" s="830"/>
      <c r="N9" s="818"/>
    </row>
    <row r="10" spans="1:14" x14ac:dyDescent="0.2">
      <c r="A10" s="824"/>
      <c r="B10" s="833"/>
      <c r="C10" s="824"/>
      <c r="D10" s="637" t="s">
        <v>10</v>
      </c>
      <c r="E10" s="637" t="s">
        <v>241</v>
      </c>
      <c r="F10" s="658">
        <v>142657</v>
      </c>
      <c r="G10" s="637" t="s">
        <v>240</v>
      </c>
      <c r="H10" s="637" t="s">
        <v>11</v>
      </c>
      <c r="I10" s="637" t="s">
        <v>9</v>
      </c>
      <c r="J10" s="659">
        <v>14.265700000000001</v>
      </c>
      <c r="K10" s="637">
        <v>400000</v>
      </c>
      <c r="L10" s="638">
        <f t="shared" si="0"/>
        <v>5706280</v>
      </c>
      <c r="M10" s="830"/>
      <c r="N10" s="818"/>
    </row>
    <row r="11" spans="1:14" x14ac:dyDescent="0.2">
      <c r="A11" s="824"/>
      <c r="B11" s="833"/>
      <c r="C11" s="824"/>
      <c r="D11" s="660" t="s">
        <v>10</v>
      </c>
      <c r="E11" s="660" t="s">
        <v>242</v>
      </c>
      <c r="F11" s="661">
        <v>24606</v>
      </c>
      <c r="G11" s="660" t="s">
        <v>243</v>
      </c>
      <c r="H11" s="660" t="s">
        <v>13</v>
      </c>
      <c r="I11" s="660" t="s">
        <v>13</v>
      </c>
      <c r="J11" s="659">
        <v>2.4605999999999999</v>
      </c>
      <c r="K11" s="637">
        <v>400000</v>
      </c>
      <c r="L11" s="638">
        <f t="shared" si="0"/>
        <v>984240</v>
      </c>
      <c r="M11" s="830"/>
      <c r="N11" s="818"/>
    </row>
    <row r="12" spans="1:14" x14ac:dyDescent="0.2">
      <c r="A12" s="824"/>
      <c r="B12" s="833"/>
      <c r="C12" s="824"/>
      <c r="D12" s="660" t="s">
        <v>22</v>
      </c>
      <c r="E12" s="660" t="s">
        <v>244</v>
      </c>
      <c r="F12" s="661">
        <v>8169.9999999999991</v>
      </c>
      <c r="G12" s="660" t="s">
        <v>243</v>
      </c>
      <c r="H12" s="660" t="s">
        <v>10</v>
      </c>
      <c r="I12" s="660" t="s">
        <v>11</v>
      </c>
      <c r="J12" s="659">
        <v>0.81699999999999995</v>
      </c>
      <c r="K12" s="637">
        <v>400000</v>
      </c>
      <c r="L12" s="638">
        <f t="shared" si="0"/>
        <v>326800</v>
      </c>
      <c r="M12" s="830"/>
      <c r="N12" s="818"/>
    </row>
    <row r="13" spans="1:14" x14ac:dyDescent="0.2">
      <c r="A13" s="824"/>
      <c r="B13" s="833"/>
      <c r="C13" s="824"/>
      <c r="D13" s="660" t="s">
        <v>22</v>
      </c>
      <c r="E13" s="660" t="s">
        <v>245</v>
      </c>
      <c r="F13" s="661">
        <v>13124</v>
      </c>
      <c r="G13" s="660" t="s">
        <v>243</v>
      </c>
      <c r="H13" s="660" t="s">
        <v>10</v>
      </c>
      <c r="I13" s="660" t="s">
        <v>13</v>
      </c>
      <c r="J13" s="659">
        <v>1.3124</v>
      </c>
      <c r="K13" s="637">
        <v>400000</v>
      </c>
      <c r="L13" s="638">
        <f t="shared" si="0"/>
        <v>524960</v>
      </c>
      <c r="M13" s="830"/>
      <c r="N13" s="818"/>
    </row>
    <row r="14" spans="1:14" x14ac:dyDescent="0.2">
      <c r="A14" s="824"/>
      <c r="B14" s="833"/>
      <c r="C14" s="824"/>
      <c r="D14" s="660" t="s">
        <v>22</v>
      </c>
      <c r="E14" s="660" t="s">
        <v>245</v>
      </c>
      <c r="F14" s="661">
        <v>13467</v>
      </c>
      <c r="G14" s="660" t="s">
        <v>243</v>
      </c>
      <c r="H14" s="660" t="s">
        <v>55</v>
      </c>
      <c r="I14" s="660" t="s">
        <v>9</v>
      </c>
      <c r="J14" s="659">
        <v>1.3467</v>
      </c>
      <c r="K14" s="637">
        <v>400000</v>
      </c>
      <c r="L14" s="638">
        <f t="shared" si="0"/>
        <v>538680</v>
      </c>
      <c r="M14" s="830"/>
      <c r="N14" s="818"/>
    </row>
    <row r="15" spans="1:14" x14ac:dyDescent="0.2">
      <c r="A15" s="824"/>
      <c r="B15" s="833"/>
      <c r="C15" s="824"/>
      <c r="D15" s="660" t="s">
        <v>22</v>
      </c>
      <c r="E15" s="660" t="s">
        <v>246</v>
      </c>
      <c r="F15" s="661">
        <v>36058</v>
      </c>
      <c r="G15" s="660" t="s">
        <v>243</v>
      </c>
      <c r="H15" s="660" t="s">
        <v>55</v>
      </c>
      <c r="I15" s="660" t="s">
        <v>11</v>
      </c>
      <c r="J15" s="659">
        <v>3.6057999999999999</v>
      </c>
      <c r="K15" s="637">
        <v>400000</v>
      </c>
      <c r="L15" s="638">
        <f t="shared" si="0"/>
        <v>1442320</v>
      </c>
      <c r="M15" s="830"/>
      <c r="N15" s="818"/>
    </row>
    <row r="16" spans="1:14" x14ac:dyDescent="0.2">
      <c r="A16" s="825"/>
      <c r="B16" s="834"/>
      <c r="C16" s="825"/>
      <c r="D16" s="662"/>
      <c r="E16" s="662"/>
      <c r="F16" s="663">
        <f>SUM(F8:F15)</f>
        <v>491806</v>
      </c>
      <c r="G16" s="663"/>
      <c r="H16" s="663"/>
      <c r="I16" s="663"/>
      <c r="J16" s="664">
        <v>49.180599999999998</v>
      </c>
      <c r="K16" s="639">
        <v>400000</v>
      </c>
      <c r="L16" s="640">
        <f t="shared" si="0"/>
        <v>19672240</v>
      </c>
      <c r="M16" s="831"/>
      <c r="N16" s="819"/>
    </row>
    <row r="17" spans="1:14" ht="27.75" customHeight="1" x14ac:dyDescent="0.2">
      <c r="A17" s="641">
        <v>2</v>
      </c>
      <c r="B17" s="665" t="s">
        <v>247</v>
      </c>
      <c r="C17" s="641" t="s">
        <v>238</v>
      </c>
      <c r="D17" s="660" t="s">
        <v>10</v>
      </c>
      <c r="E17" s="660" t="s">
        <v>248</v>
      </c>
      <c r="F17" s="661">
        <v>46886</v>
      </c>
      <c r="G17" s="660" t="s">
        <v>240</v>
      </c>
      <c r="H17" s="660" t="s">
        <v>9</v>
      </c>
      <c r="I17" s="660" t="s">
        <v>10</v>
      </c>
      <c r="J17" s="659">
        <v>4.6886000000000001</v>
      </c>
      <c r="K17" s="637">
        <v>400000</v>
      </c>
      <c r="L17" s="638">
        <f t="shared" si="0"/>
        <v>1875440</v>
      </c>
      <c r="M17" s="642">
        <f>L17</f>
        <v>1875440</v>
      </c>
      <c r="N17" s="657"/>
    </row>
    <row r="18" spans="1:14" ht="28.5" customHeight="1" x14ac:dyDescent="0.2">
      <c r="A18" s="641">
        <v>3</v>
      </c>
      <c r="B18" s="666" t="s">
        <v>249</v>
      </c>
      <c r="C18" s="641" t="s">
        <v>238</v>
      </c>
      <c r="D18" s="660" t="s">
        <v>55</v>
      </c>
      <c r="E18" s="660">
        <v>1533</v>
      </c>
      <c r="F18" s="661">
        <v>9979</v>
      </c>
      <c r="G18" s="660" t="s">
        <v>250</v>
      </c>
      <c r="H18" s="660" t="s">
        <v>23</v>
      </c>
      <c r="I18" s="660" t="s">
        <v>9</v>
      </c>
      <c r="J18" s="659">
        <v>0.99790000000000001</v>
      </c>
      <c r="K18" s="637">
        <v>400000</v>
      </c>
      <c r="L18" s="638">
        <f t="shared" si="0"/>
        <v>399160</v>
      </c>
      <c r="M18" s="642">
        <f>L18</f>
        <v>399160</v>
      </c>
      <c r="N18" s="657"/>
    </row>
    <row r="19" spans="1:14" x14ac:dyDescent="0.2">
      <c r="A19" s="823">
        <v>4</v>
      </c>
      <c r="B19" s="835" t="s">
        <v>251</v>
      </c>
      <c r="C19" s="823" t="s">
        <v>238</v>
      </c>
      <c r="D19" s="660" t="s">
        <v>10</v>
      </c>
      <c r="E19" s="660" t="s">
        <v>252</v>
      </c>
      <c r="F19" s="661">
        <v>22399</v>
      </c>
      <c r="G19" s="660" t="s">
        <v>253</v>
      </c>
      <c r="H19" s="660" t="s">
        <v>55</v>
      </c>
      <c r="I19" s="660" t="s">
        <v>11</v>
      </c>
      <c r="J19" s="659">
        <v>2.2399</v>
      </c>
      <c r="K19" s="637">
        <v>400000</v>
      </c>
      <c r="L19" s="638">
        <f t="shared" si="0"/>
        <v>895960</v>
      </c>
      <c r="M19" s="838">
        <f>SUM(L19:L21)</f>
        <v>1461880</v>
      </c>
      <c r="N19" s="817"/>
    </row>
    <row r="20" spans="1:14" x14ac:dyDescent="0.2">
      <c r="A20" s="824"/>
      <c r="B20" s="836"/>
      <c r="C20" s="824"/>
      <c r="D20" s="660" t="s">
        <v>10</v>
      </c>
      <c r="E20" s="660" t="s">
        <v>254</v>
      </c>
      <c r="F20" s="661">
        <v>8877</v>
      </c>
      <c r="G20" s="660" t="s">
        <v>253</v>
      </c>
      <c r="H20" s="660" t="s">
        <v>55</v>
      </c>
      <c r="I20" s="660" t="s">
        <v>13</v>
      </c>
      <c r="J20" s="659">
        <v>0.88770000000000004</v>
      </c>
      <c r="K20" s="637">
        <v>400000</v>
      </c>
      <c r="L20" s="638">
        <f t="shared" si="0"/>
        <v>355080</v>
      </c>
      <c r="M20" s="839"/>
      <c r="N20" s="818"/>
    </row>
    <row r="21" spans="1:14" x14ac:dyDescent="0.2">
      <c r="A21" s="824"/>
      <c r="B21" s="836"/>
      <c r="C21" s="824"/>
      <c r="D21" s="660" t="s">
        <v>10</v>
      </c>
      <c r="E21" s="660" t="s">
        <v>254</v>
      </c>
      <c r="F21" s="661">
        <v>5271</v>
      </c>
      <c r="G21" s="660" t="s">
        <v>253</v>
      </c>
      <c r="H21" s="660" t="s">
        <v>22</v>
      </c>
      <c r="I21" s="660" t="s">
        <v>9</v>
      </c>
      <c r="J21" s="659">
        <v>0.52710000000000001</v>
      </c>
      <c r="K21" s="637">
        <v>400000</v>
      </c>
      <c r="L21" s="638">
        <f t="shared" si="0"/>
        <v>210840</v>
      </c>
      <c r="M21" s="839"/>
      <c r="N21" s="818"/>
    </row>
    <row r="22" spans="1:14" x14ac:dyDescent="0.2">
      <c r="A22" s="825"/>
      <c r="B22" s="837"/>
      <c r="C22" s="825"/>
      <c r="D22" s="662"/>
      <c r="E22" s="662"/>
      <c r="F22" s="663">
        <f>F21+F20+F19</f>
        <v>36547</v>
      </c>
      <c r="G22" s="663"/>
      <c r="H22" s="663"/>
      <c r="I22" s="663"/>
      <c r="J22" s="659">
        <v>3.6547000000000001</v>
      </c>
      <c r="K22" s="637">
        <v>400000</v>
      </c>
      <c r="L22" s="638">
        <f t="shared" si="0"/>
        <v>1461880</v>
      </c>
      <c r="M22" s="840"/>
      <c r="N22" s="819"/>
    </row>
    <row r="23" spans="1:14" x14ac:dyDescent="0.2">
      <c r="A23" s="823">
        <v>5</v>
      </c>
      <c r="B23" s="823" t="s">
        <v>255</v>
      </c>
      <c r="C23" s="823" t="s">
        <v>238</v>
      </c>
      <c r="D23" s="660" t="s">
        <v>10</v>
      </c>
      <c r="E23" s="660" t="s">
        <v>256</v>
      </c>
      <c r="F23" s="661">
        <v>249</v>
      </c>
      <c r="G23" s="660" t="s">
        <v>257</v>
      </c>
      <c r="H23" s="660" t="s">
        <v>10</v>
      </c>
      <c r="I23" s="660">
        <v>1</v>
      </c>
      <c r="J23" s="659">
        <v>2.4899999999999999E-2</v>
      </c>
      <c r="K23" s="637">
        <v>400000</v>
      </c>
      <c r="L23" s="638">
        <f t="shared" si="0"/>
        <v>9960</v>
      </c>
      <c r="M23" s="838">
        <f>L28</f>
        <v>1206120</v>
      </c>
      <c r="N23" s="817"/>
    </row>
    <row r="24" spans="1:14" x14ac:dyDescent="0.2">
      <c r="A24" s="824"/>
      <c r="B24" s="824"/>
      <c r="C24" s="824"/>
      <c r="D24" s="660" t="s">
        <v>10</v>
      </c>
      <c r="E24" s="660" t="s">
        <v>256</v>
      </c>
      <c r="F24" s="661">
        <v>2758</v>
      </c>
      <c r="G24" s="660" t="s">
        <v>240</v>
      </c>
      <c r="H24" s="660" t="s">
        <v>9</v>
      </c>
      <c r="I24" s="660" t="s">
        <v>9</v>
      </c>
      <c r="J24" s="659">
        <v>0.27579999999999999</v>
      </c>
      <c r="K24" s="637">
        <v>400000</v>
      </c>
      <c r="L24" s="638">
        <f t="shared" si="0"/>
        <v>110320</v>
      </c>
      <c r="M24" s="839"/>
      <c r="N24" s="818"/>
    </row>
    <row r="25" spans="1:14" x14ac:dyDescent="0.2">
      <c r="A25" s="824"/>
      <c r="B25" s="824"/>
      <c r="C25" s="824"/>
      <c r="D25" s="660" t="s">
        <v>10</v>
      </c>
      <c r="E25" s="660" t="s">
        <v>258</v>
      </c>
      <c r="F25" s="661">
        <v>13985</v>
      </c>
      <c r="G25" s="660" t="s">
        <v>240</v>
      </c>
      <c r="H25" s="660" t="s">
        <v>9</v>
      </c>
      <c r="I25" s="660" t="s">
        <v>11</v>
      </c>
      <c r="J25" s="659">
        <v>1.3985000000000001</v>
      </c>
      <c r="K25" s="637">
        <v>400000</v>
      </c>
      <c r="L25" s="638">
        <f t="shared" si="0"/>
        <v>559400</v>
      </c>
      <c r="M25" s="839"/>
      <c r="N25" s="818"/>
    </row>
    <row r="26" spans="1:14" x14ac:dyDescent="0.2">
      <c r="A26" s="824"/>
      <c r="B26" s="824"/>
      <c r="C26" s="824"/>
      <c r="D26" s="660" t="s">
        <v>10</v>
      </c>
      <c r="E26" s="660" t="s">
        <v>259</v>
      </c>
      <c r="F26" s="661">
        <v>9767</v>
      </c>
      <c r="G26" s="660" t="s">
        <v>240</v>
      </c>
      <c r="H26" s="660" t="s">
        <v>9</v>
      </c>
      <c r="I26" s="660" t="s">
        <v>13</v>
      </c>
      <c r="J26" s="659">
        <v>0.97670000000000001</v>
      </c>
      <c r="K26" s="637">
        <v>400000</v>
      </c>
      <c r="L26" s="638">
        <f t="shared" si="0"/>
        <v>390680</v>
      </c>
      <c r="M26" s="839"/>
      <c r="N26" s="818"/>
    </row>
    <row r="27" spans="1:14" x14ac:dyDescent="0.2">
      <c r="A27" s="824"/>
      <c r="B27" s="824"/>
      <c r="C27" s="824"/>
      <c r="D27" s="660" t="s">
        <v>10</v>
      </c>
      <c r="E27" s="660">
        <v>265</v>
      </c>
      <c r="F27" s="661">
        <v>3394</v>
      </c>
      <c r="G27" s="660" t="s">
        <v>240</v>
      </c>
      <c r="H27" s="660" t="s">
        <v>9</v>
      </c>
      <c r="I27" s="660" t="s">
        <v>12</v>
      </c>
      <c r="J27" s="659">
        <v>0.33939999999999998</v>
      </c>
      <c r="K27" s="637">
        <v>400000</v>
      </c>
      <c r="L27" s="638">
        <f t="shared" si="0"/>
        <v>135760</v>
      </c>
      <c r="M27" s="839"/>
      <c r="N27" s="818"/>
    </row>
    <row r="28" spans="1:14" x14ac:dyDescent="0.2">
      <c r="A28" s="825"/>
      <c r="B28" s="825"/>
      <c r="C28" s="825"/>
      <c r="D28" s="662"/>
      <c r="E28" s="662"/>
      <c r="F28" s="663">
        <f>F27+F26+F25+F24+F23</f>
        <v>30153</v>
      </c>
      <c r="G28" s="663"/>
      <c r="H28" s="663"/>
      <c r="I28" s="663"/>
      <c r="J28" s="659">
        <v>3.0152999999999999</v>
      </c>
      <c r="K28" s="637">
        <v>400000</v>
      </c>
      <c r="L28" s="638">
        <f t="shared" si="0"/>
        <v>1206120</v>
      </c>
      <c r="M28" s="840"/>
      <c r="N28" s="819"/>
    </row>
    <row r="29" spans="1:14" x14ac:dyDescent="0.2">
      <c r="A29" s="823">
        <v>6</v>
      </c>
      <c r="B29" s="823" t="s">
        <v>260</v>
      </c>
      <c r="C29" s="823" t="s">
        <v>238</v>
      </c>
      <c r="D29" s="660" t="s">
        <v>10</v>
      </c>
      <c r="E29" s="660" t="s">
        <v>261</v>
      </c>
      <c r="F29" s="661">
        <v>10001</v>
      </c>
      <c r="G29" s="660" t="s">
        <v>240</v>
      </c>
      <c r="H29" s="660" t="s">
        <v>9</v>
      </c>
      <c r="I29" s="660" t="s">
        <v>21</v>
      </c>
      <c r="J29" s="659">
        <v>1.0001</v>
      </c>
      <c r="K29" s="637">
        <v>400000</v>
      </c>
      <c r="L29" s="638">
        <f t="shared" si="0"/>
        <v>400040</v>
      </c>
      <c r="M29" s="838">
        <f>L31</f>
        <v>528800</v>
      </c>
      <c r="N29" s="817"/>
    </row>
    <row r="30" spans="1:14" x14ac:dyDescent="0.2">
      <c r="A30" s="824"/>
      <c r="B30" s="824"/>
      <c r="C30" s="824"/>
      <c r="D30" s="660" t="s">
        <v>10</v>
      </c>
      <c r="E30" s="660" t="s">
        <v>262</v>
      </c>
      <c r="F30" s="661">
        <v>3219</v>
      </c>
      <c r="G30" s="660" t="s">
        <v>240</v>
      </c>
      <c r="H30" s="660" t="s">
        <v>12</v>
      </c>
      <c r="I30" s="660" t="s">
        <v>9</v>
      </c>
      <c r="J30" s="659">
        <v>0.32190000000000002</v>
      </c>
      <c r="K30" s="637">
        <v>400000</v>
      </c>
      <c r="L30" s="638">
        <f t="shared" si="0"/>
        <v>128760.00000000001</v>
      </c>
      <c r="M30" s="839"/>
      <c r="N30" s="818"/>
    </row>
    <row r="31" spans="1:14" x14ac:dyDescent="0.2">
      <c r="A31" s="825"/>
      <c r="B31" s="825"/>
      <c r="C31" s="825"/>
      <c r="D31" s="662"/>
      <c r="E31" s="662"/>
      <c r="F31" s="663">
        <f>F30+F29</f>
        <v>13220</v>
      </c>
      <c r="G31" s="663"/>
      <c r="H31" s="663"/>
      <c r="I31" s="663"/>
      <c r="J31" s="664">
        <v>1.3220000000000001</v>
      </c>
      <c r="K31" s="639">
        <v>400000</v>
      </c>
      <c r="L31" s="640">
        <f t="shared" si="0"/>
        <v>528800</v>
      </c>
      <c r="M31" s="840"/>
      <c r="N31" s="819"/>
    </row>
    <row r="32" spans="1:14" ht="36.75" customHeight="1" x14ac:dyDescent="0.2">
      <c r="A32" s="641">
        <v>7</v>
      </c>
      <c r="B32" s="667" t="s">
        <v>187</v>
      </c>
      <c r="C32" s="641" t="s">
        <v>238</v>
      </c>
      <c r="D32" s="660" t="s">
        <v>11</v>
      </c>
      <c r="E32" s="660" t="s">
        <v>263</v>
      </c>
      <c r="F32" s="661">
        <v>23073</v>
      </c>
      <c r="G32" s="660" t="s">
        <v>253</v>
      </c>
      <c r="H32" s="660" t="s">
        <v>55</v>
      </c>
      <c r="I32" s="660" t="s">
        <v>9</v>
      </c>
      <c r="J32" s="659">
        <v>2.3073000000000001</v>
      </c>
      <c r="K32" s="637">
        <v>400000</v>
      </c>
      <c r="L32" s="638">
        <f t="shared" si="0"/>
        <v>922920</v>
      </c>
      <c r="M32" s="642">
        <f>L32</f>
        <v>922920</v>
      </c>
      <c r="N32" s="657"/>
    </row>
    <row r="33" spans="1:14" ht="33" customHeight="1" x14ac:dyDescent="0.2">
      <c r="A33" s="641">
        <v>8</v>
      </c>
      <c r="B33" s="667" t="s">
        <v>264</v>
      </c>
      <c r="C33" s="641" t="s">
        <v>238</v>
      </c>
      <c r="D33" s="660" t="s">
        <v>11</v>
      </c>
      <c r="E33" s="660" t="s">
        <v>265</v>
      </c>
      <c r="F33" s="661">
        <v>19220</v>
      </c>
      <c r="G33" s="660" t="s">
        <v>253</v>
      </c>
      <c r="H33" s="660" t="s">
        <v>12</v>
      </c>
      <c r="I33" s="660" t="s">
        <v>9</v>
      </c>
      <c r="J33" s="659">
        <v>1.9219999999999999</v>
      </c>
      <c r="K33" s="637">
        <v>400000</v>
      </c>
      <c r="L33" s="638">
        <f t="shared" si="0"/>
        <v>768800</v>
      </c>
      <c r="M33" s="642">
        <f>L33</f>
        <v>768800</v>
      </c>
      <c r="N33" s="657"/>
    </row>
    <row r="34" spans="1:14" ht="38.25" customHeight="1" x14ac:dyDescent="0.2">
      <c r="A34" s="641">
        <v>9</v>
      </c>
      <c r="B34" s="667" t="s">
        <v>266</v>
      </c>
      <c r="C34" s="641" t="s">
        <v>267</v>
      </c>
      <c r="D34" s="660" t="s">
        <v>53</v>
      </c>
      <c r="E34" s="660">
        <v>107</v>
      </c>
      <c r="F34" s="661">
        <v>31178</v>
      </c>
      <c r="G34" s="660" t="s">
        <v>240</v>
      </c>
      <c r="H34" s="660" t="s">
        <v>12</v>
      </c>
      <c r="I34" s="660">
        <v>8</v>
      </c>
      <c r="J34" s="659">
        <v>3.1177999999999999</v>
      </c>
      <c r="K34" s="637">
        <v>400000</v>
      </c>
      <c r="L34" s="638">
        <f t="shared" si="0"/>
        <v>1247120</v>
      </c>
      <c r="M34" s="655">
        <f>L34</f>
        <v>1247120</v>
      </c>
      <c r="N34" s="657"/>
    </row>
    <row r="35" spans="1:14" ht="33" customHeight="1" x14ac:dyDescent="0.2">
      <c r="A35" s="641">
        <v>10</v>
      </c>
      <c r="B35" s="667" t="s">
        <v>268</v>
      </c>
      <c r="C35" s="641" t="s">
        <v>267</v>
      </c>
      <c r="D35" s="660" t="s">
        <v>10</v>
      </c>
      <c r="E35" s="660" t="s">
        <v>269</v>
      </c>
      <c r="F35" s="661">
        <v>26848</v>
      </c>
      <c r="G35" s="660" t="s">
        <v>240</v>
      </c>
      <c r="H35" s="660" t="s">
        <v>12</v>
      </c>
      <c r="I35" s="660" t="s">
        <v>21</v>
      </c>
      <c r="J35" s="659">
        <v>2.6848000000000001</v>
      </c>
      <c r="K35" s="637">
        <v>400000</v>
      </c>
      <c r="L35" s="638">
        <f t="shared" si="0"/>
        <v>1073920</v>
      </c>
      <c r="M35" s="655">
        <f>L35</f>
        <v>1073920</v>
      </c>
      <c r="N35" s="657"/>
    </row>
    <row r="36" spans="1:14" ht="33.75" customHeight="1" x14ac:dyDescent="0.2">
      <c r="A36" s="641">
        <v>11</v>
      </c>
      <c r="B36" s="668" t="s">
        <v>270</v>
      </c>
      <c r="C36" s="641" t="s">
        <v>267</v>
      </c>
      <c r="D36" s="660" t="s">
        <v>10</v>
      </c>
      <c r="E36" s="660" t="s">
        <v>271</v>
      </c>
      <c r="F36" s="661">
        <v>27035</v>
      </c>
      <c r="G36" s="660" t="s">
        <v>240</v>
      </c>
      <c r="H36" s="660" t="s">
        <v>12</v>
      </c>
      <c r="I36" s="660">
        <v>6</v>
      </c>
      <c r="J36" s="659">
        <v>2.7035</v>
      </c>
      <c r="K36" s="637">
        <v>400000</v>
      </c>
      <c r="L36" s="638">
        <f t="shared" si="0"/>
        <v>1081400</v>
      </c>
      <c r="M36" s="655">
        <f>L36</f>
        <v>1081400</v>
      </c>
      <c r="N36" s="657"/>
    </row>
    <row r="37" spans="1:14" x14ac:dyDescent="0.2">
      <c r="A37" s="823">
        <v>12</v>
      </c>
      <c r="B37" s="835" t="s">
        <v>272</v>
      </c>
      <c r="C37" s="823" t="s">
        <v>267</v>
      </c>
      <c r="D37" s="660" t="s">
        <v>23</v>
      </c>
      <c r="E37" s="660" t="s">
        <v>273</v>
      </c>
      <c r="F37" s="661">
        <v>7623</v>
      </c>
      <c r="G37" s="660" t="s">
        <v>250</v>
      </c>
      <c r="H37" s="660" t="s">
        <v>119</v>
      </c>
      <c r="I37" s="660" t="s">
        <v>9</v>
      </c>
      <c r="J37" s="659">
        <v>0.76229999999999998</v>
      </c>
      <c r="K37" s="637">
        <v>400000</v>
      </c>
      <c r="L37" s="638">
        <f t="shared" si="0"/>
        <v>304920</v>
      </c>
      <c r="M37" s="826">
        <f>L41</f>
        <v>919760</v>
      </c>
      <c r="N37" s="817"/>
    </row>
    <row r="38" spans="1:14" x14ac:dyDescent="0.2">
      <c r="A38" s="824"/>
      <c r="B38" s="836"/>
      <c r="C38" s="824"/>
      <c r="D38" s="660" t="s">
        <v>23</v>
      </c>
      <c r="E38" s="660" t="s">
        <v>274</v>
      </c>
      <c r="F38" s="661">
        <v>1348</v>
      </c>
      <c r="G38" s="660" t="s">
        <v>240</v>
      </c>
      <c r="H38" s="660" t="s">
        <v>10</v>
      </c>
      <c r="I38" s="660" t="s">
        <v>9</v>
      </c>
      <c r="J38" s="659">
        <v>0.1348</v>
      </c>
      <c r="K38" s="637">
        <v>400000</v>
      </c>
      <c r="L38" s="638">
        <f t="shared" si="0"/>
        <v>53920</v>
      </c>
      <c r="M38" s="827"/>
      <c r="N38" s="818"/>
    </row>
    <row r="39" spans="1:14" x14ac:dyDescent="0.2">
      <c r="A39" s="824"/>
      <c r="B39" s="836"/>
      <c r="C39" s="824"/>
      <c r="D39" s="660" t="s">
        <v>23</v>
      </c>
      <c r="E39" s="660" t="s">
        <v>274</v>
      </c>
      <c r="F39" s="661">
        <v>2644</v>
      </c>
      <c r="G39" s="660" t="s">
        <v>240</v>
      </c>
      <c r="H39" s="660" t="s">
        <v>22</v>
      </c>
      <c r="I39" s="660" t="s">
        <v>9</v>
      </c>
      <c r="J39" s="659">
        <v>0.26440000000000002</v>
      </c>
      <c r="K39" s="637">
        <v>400000</v>
      </c>
      <c r="L39" s="638">
        <f t="shared" si="0"/>
        <v>105760.00000000001</v>
      </c>
      <c r="M39" s="827"/>
      <c r="N39" s="818"/>
    </row>
    <row r="40" spans="1:14" x14ac:dyDescent="0.2">
      <c r="A40" s="824"/>
      <c r="B40" s="836"/>
      <c r="C40" s="824"/>
      <c r="D40" s="660" t="s">
        <v>23</v>
      </c>
      <c r="E40" s="660" t="s">
        <v>275</v>
      </c>
      <c r="F40" s="661">
        <v>11379</v>
      </c>
      <c r="G40" s="660" t="s">
        <v>240</v>
      </c>
      <c r="H40" s="660" t="s">
        <v>22</v>
      </c>
      <c r="I40" s="660" t="s">
        <v>11</v>
      </c>
      <c r="J40" s="659">
        <v>1.1378999999999999</v>
      </c>
      <c r="K40" s="637">
        <v>400000</v>
      </c>
      <c r="L40" s="638">
        <f t="shared" si="0"/>
        <v>455159.99999999994</v>
      </c>
      <c r="M40" s="827"/>
      <c r="N40" s="818"/>
    </row>
    <row r="41" spans="1:14" x14ac:dyDescent="0.2">
      <c r="A41" s="825"/>
      <c r="B41" s="837"/>
      <c r="C41" s="825"/>
      <c r="D41" s="662"/>
      <c r="E41" s="662"/>
      <c r="F41" s="663">
        <f>F40+F39+F38+F37</f>
        <v>22994</v>
      </c>
      <c r="G41" s="663"/>
      <c r="H41" s="663"/>
      <c r="I41" s="663"/>
      <c r="J41" s="659">
        <v>2.2993999999999999</v>
      </c>
      <c r="K41" s="637">
        <v>400000</v>
      </c>
      <c r="L41" s="638">
        <f t="shared" si="0"/>
        <v>919760</v>
      </c>
      <c r="M41" s="828"/>
      <c r="N41" s="819"/>
    </row>
    <row r="42" spans="1:14" ht="36" customHeight="1" x14ac:dyDescent="0.2">
      <c r="A42" s="641">
        <v>13</v>
      </c>
      <c r="B42" s="665" t="s">
        <v>251</v>
      </c>
      <c r="C42" s="641" t="s">
        <v>267</v>
      </c>
      <c r="D42" s="660" t="s">
        <v>53</v>
      </c>
      <c r="E42" s="660" t="s">
        <v>276</v>
      </c>
      <c r="F42" s="661">
        <v>31152.000000000004</v>
      </c>
      <c r="G42" s="660" t="s">
        <v>240</v>
      </c>
      <c r="H42" s="660" t="s">
        <v>12</v>
      </c>
      <c r="I42" s="660">
        <v>7</v>
      </c>
      <c r="J42" s="659">
        <v>3.1152000000000002</v>
      </c>
      <c r="K42" s="637">
        <v>400000</v>
      </c>
      <c r="L42" s="638">
        <f t="shared" si="0"/>
        <v>1246080</v>
      </c>
      <c r="M42" s="655">
        <f>L42</f>
        <v>1246080</v>
      </c>
      <c r="N42" s="657"/>
    </row>
    <row r="43" spans="1:14" x14ac:dyDescent="0.2">
      <c r="A43" s="823">
        <v>14</v>
      </c>
      <c r="B43" s="835" t="s">
        <v>277</v>
      </c>
      <c r="C43" s="823" t="s">
        <v>267</v>
      </c>
      <c r="D43" s="660" t="s">
        <v>23</v>
      </c>
      <c r="E43" s="660" t="s">
        <v>278</v>
      </c>
      <c r="F43" s="661">
        <v>10095</v>
      </c>
      <c r="G43" s="660" t="s">
        <v>240</v>
      </c>
      <c r="H43" s="660" t="s">
        <v>22</v>
      </c>
      <c r="I43" s="660" t="s">
        <v>13</v>
      </c>
      <c r="J43" s="659">
        <v>1.0095000000000001</v>
      </c>
      <c r="K43" s="637">
        <v>400000</v>
      </c>
      <c r="L43" s="638">
        <f t="shared" si="0"/>
        <v>403800</v>
      </c>
      <c r="M43" s="838">
        <f>L47</f>
        <v>1479480</v>
      </c>
      <c r="N43" s="817"/>
    </row>
    <row r="44" spans="1:14" x14ac:dyDescent="0.2">
      <c r="A44" s="824"/>
      <c r="B44" s="836"/>
      <c r="C44" s="824"/>
      <c r="D44" s="660" t="s">
        <v>23</v>
      </c>
      <c r="E44" s="660" t="s">
        <v>279</v>
      </c>
      <c r="F44" s="661">
        <v>3886</v>
      </c>
      <c r="G44" s="660" t="s">
        <v>240</v>
      </c>
      <c r="H44" s="660" t="s">
        <v>22</v>
      </c>
      <c r="I44" s="660" t="s">
        <v>21</v>
      </c>
      <c r="J44" s="659">
        <v>0.3886</v>
      </c>
      <c r="K44" s="637">
        <v>400000</v>
      </c>
      <c r="L44" s="638">
        <f t="shared" si="0"/>
        <v>155440</v>
      </c>
      <c r="M44" s="839"/>
      <c r="N44" s="818"/>
    </row>
    <row r="45" spans="1:14" x14ac:dyDescent="0.2">
      <c r="A45" s="824"/>
      <c r="B45" s="836"/>
      <c r="C45" s="824"/>
      <c r="D45" s="660" t="s">
        <v>23</v>
      </c>
      <c r="E45" s="660" t="s">
        <v>280</v>
      </c>
      <c r="F45" s="661">
        <v>3881</v>
      </c>
      <c r="G45" s="660" t="s">
        <v>240</v>
      </c>
      <c r="H45" s="660" t="s">
        <v>22</v>
      </c>
      <c r="I45" s="660" t="s">
        <v>12</v>
      </c>
      <c r="J45" s="659">
        <v>0.3881</v>
      </c>
      <c r="K45" s="637">
        <v>400000</v>
      </c>
      <c r="L45" s="638">
        <f t="shared" si="0"/>
        <v>155240</v>
      </c>
      <c r="M45" s="839"/>
      <c r="N45" s="818"/>
    </row>
    <row r="46" spans="1:14" x14ac:dyDescent="0.2">
      <c r="A46" s="824"/>
      <c r="B46" s="836"/>
      <c r="C46" s="824"/>
      <c r="D46" s="660" t="s">
        <v>23</v>
      </c>
      <c r="E46" s="660" t="s">
        <v>281</v>
      </c>
      <c r="F46" s="661">
        <v>19125</v>
      </c>
      <c r="G46" s="660" t="s">
        <v>240</v>
      </c>
      <c r="H46" s="660" t="s">
        <v>22</v>
      </c>
      <c r="I46" s="660" t="s">
        <v>10</v>
      </c>
      <c r="J46" s="659">
        <v>1.9125000000000001</v>
      </c>
      <c r="K46" s="637">
        <v>400000</v>
      </c>
      <c r="L46" s="638">
        <f t="shared" si="0"/>
        <v>765000</v>
      </c>
      <c r="M46" s="839"/>
      <c r="N46" s="818"/>
    </row>
    <row r="47" spans="1:14" x14ac:dyDescent="0.2">
      <c r="A47" s="825"/>
      <c r="B47" s="837"/>
      <c r="C47" s="825"/>
      <c r="D47" s="662"/>
      <c r="E47" s="662"/>
      <c r="F47" s="663">
        <f>F46+F45+F44+F43</f>
        <v>36987</v>
      </c>
      <c r="G47" s="663"/>
      <c r="H47" s="663"/>
      <c r="I47" s="663"/>
      <c r="J47" s="659">
        <v>3.6987000000000001</v>
      </c>
      <c r="K47" s="637">
        <v>400000</v>
      </c>
      <c r="L47" s="638">
        <f t="shared" si="0"/>
        <v>1479480</v>
      </c>
      <c r="M47" s="840"/>
      <c r="N47" s="819"/>
    </row>
    <row r="48" spans="1:14" x14ac:dyDescent="0.2">
      <c r="A48" s="823">
        <v>15</v>
      </c>
      <c r="B48" s="835" t="s">
        <v>282</v>
      </c>
      <c r="C48" s="823" t="s">
        <v>267</v>
      </c>
      <c r="D48" s="660" t="s">
        <v>10</v>
      </c>
      <c r="E48" s="660" t="s">
        <v>283</v>
      </c>
      <c r="F48" s="661">
        <v>5677</v>
      </c>
      <c r="G48" s="660" t="s">
        <v>240</v>
      </c>
      <c r="H48" s="660" t="s">
        <v>12</v>
      </c>
      <c r="I48" s="660" t="s">
        <v>13</v>
      </c>
      <c r="J48" s="659">
        <v>0.56769999999999998</v>
      </c>
      <c r="K48" s="637">
        <v>400000</v>
      </c>
      <c r="L48" s="638">
        <f t="shared" si="0"/>
        <v>227080</v>
      </c>
      <c r="M48" s="826">
        <f>SUM(L48:L49)</f>
        <v>1105280</v>
      </c>
      <c r="N48" s="817"/>
    </row>
    <row r="49" spans="1:14" x14ac:dyDescent="0.2">
      <c r="A49" s="824"/>
      <c r="B49" s="836"/>
      <c r="C49" s="824"/>
      <c r="D49" s="660" t="s">
        <v>10</v>
      </c>
      <c r="E49" s="660" t="s">
        <v>284</v>
      </c>
      <c r="F49" s="661">
        <v>21955</v>
      </c>
      <c r="G49" s="660" t="s">
        <v>240</v>
      </c>
      <c r="H49" s="660" t="s">
        <v>12</v>
      </c>
      <c r="I49" s="660">
        <v>5</v>
      </c>
      <c r="J49" s="659">
        <v>2.1955</v>
      </c>
      <c r="K49" s="637">
        <v>400000</v>
      </c>
      <c r="L49" s="638">
        <f t="shared" si="0"/>
        <v>878200</v>
      </c>
      <c r="M49" s="827"/>
      <c r="N49" s="818"/>
    </row>
    <row r="50" spans="1:14" x14ac:dyDescent="0.2">
      <c r="A50" s="825"/>
      <c r="B50" s="837"/>
      <c r="C50" s="825"/>
      <c r="D50" s="662"/>
      <c r="E50" s="662"/>
      <c r="F50" s="663">
        <f>F49+F48</f>
        <v>27632</v>
      </c>
      <c r="G50" s="663"/>
      <c r="H50" s="663"/>
      <c r="I50" s="663"/>
      <c r="J50" s="659">
        <v>2.7631999999999999</v>
      </c>
      <c r="K50" s="637">
        <v>400000</v>
      </c>
      <c r="L50" s="638">
        <f t="shared" si="0"/>
        <v>1105280</v>
      </c>
      <c r="M50" s="828"/>
      <c r="N50" s="819"/>
    </row>
    <row r="51" spans="1:14" x14ac:dyDescent="0.2">
      <c r="A51" s="823">
        <v>16</v>
      </c>
      <c r="B51" s="835" t="s">
        <v>285</v>
      </c>
      <c r="C51" s="823" t="s">
        <v>286</v>
      </c>
      <c r="D51" s="660" t="s">
        <v>11</v>
      </c>
      <c r="E51" s="660" t="s">
        <v>287</v>
      </c>
      <c r="F51" s="661">
        <v>20433</v>
      </c>
      <c r="G51" s="660" t="s">
        <v>257</v>
      </c>
      <c r="H51" s="660" t="s">
        <v>11</v>
      </c>
      <c r="I51" s="660" t="s">
        <v>13</v>
      </c>
      <c r="J51" s="659">
        <v>2.0432999999999999</v>
      </c>
      <c r="K51" s="637">
        <v>400000</v>
      </c>
      <c r="L51" s="638">
        <f t="shared" si="0"/>
        <v>817320</v>
      </c>
      <c r="M51" s="826">
        <f>SUM(L51:L52)</f>
        <v>1158960</v>
      </c>
      <c r="N51" s="817"/>
    </row>
    <row r="52" spans="1:14" x14ac:dyDescent="0.2">
      <c r="A52" s="824"/>
      <c r="B52" s="836"/>
      <c r="C52" s="824"/>
      <c r="D52" s="660" t="s">
        <v>11</v>
      </c>
      <c r="E52" s="660">
        <v>334</v>
      </c>
      <c r="F52" s="661">
        <v>8541</v>
      </c>
      <c r="G52" s="660" t="s">
        <v>257</v>
      </c>
      <c r="H52" s="660">
        <v>4</v>
      </c>
      <c r="I52" s="660">
        <v>1</v>
      </c>
      <c r="J52" s="659">
        <v>0.85409999999999997</v>
      </c>
      <c r="K52" s="637">
        <v>400000</v>
      </c>
      <c r="L52" s="638">
        <f t="shared" si="0"/>
        <v>341640</v>
      </c>
      <c r="M52" s="827"/>
      <c r="N52" s="818"/>
    </row>
    <row r="53" spans="1:14" x14ac:dyDescent="0.2">
      <c r="A53" s="825"/>
      <c r="B53" s="837"/>
      <c r="C53" s="825"/>
      <c r="D53" s="662"/>
      <c r="E53" s="662"/>
      <c r="F53" s="663">
        <f>F52+F51</f>
        <v>28974</v>
      </c>
      <c r="G53" s="663"/>
      <c r="H53" s="663"/>
      <c r="I53" s="663"/>
      <c r="J53" s="659">
        <v>2.8974000000000002</v>
      </c>
      <c r="K53" s="637">
        <v>400000</v>
      </c>
      <c r="L53" s="638">
        <f t="shared" si="0"/>
        <v>1158960</v>
      </c>
      <c r="M53" s="828"/>
      <c r="N53" s="819"/>
    </row>
    <row r="54" spans="1:14" ht="15" customHeight="1" x14ac:dyDescent="0.2">
      <c r="A54" s="823">
        <v>17</v>
      </c>
      <c r="B54" s="832" t="s">
        <v>192</v>
      </c>
      <c r="C54" s="823" t="s">
        <v>288</v>
      </c>
      <c r="D54" s="660" t="s">
        <v>9</v>
      </c>
      <c r="E54" s="660" t="s">
        <v>289</v>
      </c>
      <c r="F54" s="661">
        <v>6929</v>
      </c>
      <c r="G54" s="660" t="s">
        <v>253</v>
      </c>
      <c r="H54" s="660" t="s">
        <v>9</v>
      </c>
      <c r="I54" s="660" t="s">
        <v>11</v>
      </c>
      <c r="J54" s="659">
        <v>0.69289999999999996</v>
      </c>
      <c r="K54" s="637">
        <v>400000</v>
      </c>
      <c r="L54" s="638">
        <f t="shared" si="0"/>
        <v>277160</v>
      </c>
      <c r="M54" s="829">
        <f>SUM(L54:L79)</f>
        <v>17523800</v>
      </c>
      <c r="N54" s="817"/>
    </row>
    <row r="55" spans="1:14" x14ac:dyDescent="0.2">
      <c r="A55" s="824"/>
      <c r="B55" s="833"/>
      <c r="C55" s="824"/>
      <c r="D55" s="660" t="s">
        <v>9</v>
      </c>
      <c r="E55" s="660" t="s">
        <v>290</v>
      </c>
      <c r="F55" s="661">
        <v>40346</v>
      </c>
      <c r="G55" s="660" t="s">
        <v>253</v>
      </c>
      <c r="H55" s="660" t="s">
        <v>13</v>
      </c>
      <c r="I55" s="660" t="s">
        <v>9</v>
      </c>
      <c r="J55" s="659">
        <v>4.0346000000000002</v>
      </c>
      <c r="K55" s="637">
        <v>400000</v>
      </c>
      <c r="L55" s="638">
        <f t="shared" si="0"/>
        <v>1613840</v>
      </c>
      <c r="M55" s="830"/>
      <c r="N55" s="818"/>
    </row>
    <row r="56" spans="1:14" x14ac:dyDescent="0.2">
      <c r="A56" s="824"/>
      <c r="B56" s="833"/>
      <c r="C56" s="824"/>
      <c r="D56" s="637" t="s">
        <v>11</v>
      </c>
      <c r="E56" s="637" t="s">
        <v>291</v>
      </c>
      <c r="F56" s="658">
        <v>111279</v>
      </c>
      <c r="G56" s="637" t="s">
        <v>292</v>
      </c>
      <c r="H56" s="637" t="s">
        <v>9</v>
      </c>
      <c r="I56" s="637" t="s">
        <v>9</v>
      </c>
      <c r="J56" s="659">
        <v>11.1279</v>
      </c>
      <c r="K56" s="637">
        <v>400000</v>
      </c>
      <c r="L56" s="638">
        <f t="shared" si="0"/>
        <v>4451160</v>
      </c>
      <c r="M56" s="830"/>
      <c r="N56" s="818"/>
    </row>
    <row r="57" spans="1:14" x14ac:dyDescent="0.2">
      <c r="A57" s="824"/>
      <c r="B57" s="833"/>
      <c r="C57" s="824"/>
      <c r="D57" s="660" t="s">
        <v>11</v>
      </c>
      <c r="E57" s="660" t="s">
        <v>293</v>
      </c>
      <c r="F57" s="661">
        <v>9373</v>
      </c>
      <c r="G57" s="660" t="s">
        <v>292</v>
      </c>
      <c r="H57" s="660" t="s">
        <v>9</v>
      </c>
      <c r="I57" s="660" t="s">
        <v>11</v>
      </c>
      <c r="J57" s="659">
        <v>0.93730000000000002</v>
      </c>
      <c r="K57" s="637">
        <v>400000</v>
      </c>
      <c r="L57" s="638">
        <f t="shared" si="0"/>
        <v>374920</v>
      </c>
      <c r="M57" s="830"/>
      <c r="N57" s="818"/>
    </row>
    <row r="58" spans="1:14" x14ac:dyDescent="0.2">
      <c r="A58" s="824"/>
      <c r="B58" s="833"/>
      <c r="C58" s="824"/>
      <c r="D58" s="660" t="s">
        <v>11</v>
      </c>
      <c r="E58" s="660" t="s">
        <v>294</v>
      </c>
      <c r="F58" s="661">
        <v>10136</v>
      </c>
      <c r="G58" s="660" t="s">
        <v>292</v>
      </c>
      <c r="H58" s="660" t="s">
        <v>11</v>
      </c>
      <c r="I58" s="660" t="s">
        <v>9</v>
      </c>
      <c r="J58" s="659">
        <v>1.0136000000000001</v>
      </c>
      <c r="K58" s="637">
        <v>400000</v>
      </c>
      <c r="L58" s="638">
        <f t="shared" si="0"/>
        <v>405440</v>
      </c>
      <c r="M58" s="830"/>
      <c r="N58" s="818"/>
    </row>
    <row r="59" spans="1:14" x14ac:dyDescent="0.2">
      <c r="A59" s="824"/>
      <c r="B59" s="833"/>
      <c r="C59" s="824"/>
      <c r="D59" s="660" t="s">
        <v>11</v>
      </c>
      <c r="E59" s="660" t="s">
        <v>295</v>
      </c>
      <c r="F59" s="661">
        <v>4714</v>
      </c>
      <c r="G59" s="660" t="s">
        <v>257</v>
      </c>
      <c r="H59" s="660" t="s">
        <v>11</v>
      </c>
      <c r="I59" s="660" t="s">
        <v>9</v>
      </c>
      <c r="J59" s="659">
        <v>0.47139999999999999</v>
      </c>
      <c r="K59" s="637">
        <v>400000</v>
      </c>
      <c r="L59" s="638">
        <f t="shared" si="0"/>
        <v>188560</v>
      </c>
      <c r="M59" s="830"/>
      <c r="N59" s="818"/>
    </row>
    <row r="60" spans="1:14" x14ac:dyDescent="0.2">
      <c r="A60" s="824"/>
      <c r="B60" s="833"/>
      <c r="C60" s="824"/>
      <c r="D60" s="660" t="s">
        <v>11</v>
      </c>
      <c r="E60" s="660" t="s">
        <v>296</v>
      </c>
      <c r="F60" s="661">
        <v>5571</v>
      </c>
      <c r="G60" s="660" t="s">
        <v>253</v>
      </c>
      <c r="H60" s="660" t="s">
        <v>9</v>
      </c>
      <c r="I60" s="660" t="s">
        <v>9</v>
      </c>
      <c r="J60" s="659">
        <v>0.55710000000000004</v>
      </c>
      <c r="K60" s="637">
        <v>400000</v>
      </c>
      <c r="L60" s="638">
        <f t="shared" si="0"/>
        <v>222840.00000000003</v>
      </c>
      <c r="M60" s="830"/>
      <c r="N60" s="818"/>
    </row>
    <row r="61" spans="1:14" x14ac:dyDescent="0.2">
      <c r="A61" s="824"/>
      <c r="B61" s="833"/>
      <c r="C61" s="824"/>
      <c r="D61" s="660" t="s">
        <v>11</v>
      </c>
      <c r="E61" s="660" t="s">
        <v>297</v>
      </c>
      <c r="F61" s="661">
        <v>34419</v>
      </c>
      <c r="G61" s="660" t="s">
        <v>257</v>
      </c>
      <c r="H61" s="660" t="s">
        <v>9</v>
      </c>
      <c r="I61" s="660" t="s">
        <v>9</v>
      </c>
      <c r="J61" s="659">
        <v>3.4419</v>
      </c>
      <c r="K61" s="637">
        <v>400000</v>
      </c>
      <c r="L61" s="638">
        <f t="shared" si="0"/>
        <v>1376760</v>
      </c>
      <c r="M61" s="830"/>
      <c r="N61" s="818"/>
    </row>
    <row r="62" spans="1:14" x14ac:dyDescent="0.2">
      <c r="A62" s="824"/>
      <c r="B62" s="833"/>
      <c r="C62" s="824"/>
      <c r="D62" s="660" t="s">
        <v>11</v>
      </c>
      <c r="E62" s="660" t="s">
        <v>298</v>
      </c>
      <c r="F62" s="661">
        <v>5718</v>
      </c>
      <c r="G62" s="660" t="s">
        <v>253</v>
      </c>
      <c r="H62" s="660" t="s">
        <v>11</v>
      </c>
      <c r="I62" s="660" t="s">
        <v>9</v>
      </c>
      <c r="J62" s="659">
        <v>0.57179999999999997</v>
      </c>
      <c r="K62" s="637">
        <v>400000</v>
      </c>
      <c r="L62" s="638">
        <f t="shared" si="0"/>
        <v>228720</v>
      </c>
      <c r="M62" s="830"/>
      <c r="N62" s="818"/>
    </row>
    <row r="63" spans="1:14" x14ac:dyDescent="0.2">
      <c r="A63" s="824"/>
      <c r="B63" s="833"/>
      <c r="C63" s="824"/>
      <c r="D63" s="660" t="s">
        <v>11</v>
      </c>
      <c r="E63" s="660" t="s">
        <v>299</v>
      </c>
      <c r="F63" s="661">
        <v>1076</v>
      </c>
      <c r="G63" s="660" t="s">
        <v>257</v>
      </c>
      <c r="H63" s="660" t="s">
        <v>9</v>
      </c>
      <c r="I63" s="660" t="s">
        <v>11</v>
      </c>
      <c r="J63" s="659">
        <v>0.1076</v>
      </c>
      <c r="K63" s="637">
        <v>400000</v>
      </c>
      <c r="L63" s="638">
        <f t="shared" si="0"/>
        <v>43040</v>
      </c>
      <c r="M63" s="830"/>
      <c r="N63" s="818"/>
    </row>
    <row r="64" spans="1:14" x14ac:dyDescent="0.2">
      <c r="A64" s="824"/>
      <c r="B64" s="833"/>
      <c r="C64" s="824"/>
      <c r="D64" s="660" t="s">
        <v>11</v>
      </c>
      <c r="E64" s="660" t="s">
        <v>299</v>
      </c>
      <c r="F64" s="661">
        <v>14631</v>
      </c>
      <c r="G64" s="660" t="s">
        <v>257</v>
      </c>
      <c r="H64" s="660" t="s">
        <v>11</v>
      </c>
      <c r="I64" s="660" t="s">
        <v>11</v>
      </c>
      <c r="J64" s="659">
        <v>1.4631000000000001</v>
      </c>
      <c r="K64" s="637">
        <v>400000</v>
      </c>
      <c r="L64" s="638">
        <f t="shared" si="0"/>
        <v>585240</v>
      </c>
      <c r="M64" s="830"/>
      <c r="N64" s="818"/>
    </row>
    <row r="65" spans="1:14" x14ac:dyDescent="0.2">
      <c r="A65" s="824"/>
      <c r="B65" s="833"/>
      <c r="C65" s="824"/>
      <c r="D65" s="660" t="s">
        <v>11</v>
      </c>
      <c r="E65" s="660" t="s">
        <v>300</v>
      </c>
      <c r="F65" s="661">
        <v>4098</v>
      </c>
      <c r="G65" s="660" t="s">
        <v>257</v>
      </c>
      <c r="H65" s="660" t="s">
        <v>11</v>
      </c>
      <c r="I65" s="660" t="s">
        <v>21</v>
      </c>
      <c r="J65" s="659">
        <v>0.4098</v>
      </c>
      <c r="K65" s="637">
        <v>400000</v>
      </c>
      <c r="L65" s="638">
        <f t="shared" si="0"/>
        <v>163920</v>
      </c>
      <c r="M65" s="830"/>
      <c r="N65" s="818"/>
    </row>
    <row r="66" spans="1:14" x14ac:dyDescent="0.2">
      <c r="A66" s="824"/>
      <c r="B66" s="833"/>
      <c r="C66" s="824"/>
      <c r="D66" s="660" t="s">
        <v>11</v>
      </c>
      <c r="E66" s="660" t="s">
        <v>301</v>
      </c>
      <c r="F66" s="661">
        <v>24099</v>
      </c>
      <c r="G66" s="660" t="s">
        <v>257</v>
      </c>
      <c r="H66" s="660" t="s">
        <v>9</v>
      </c>
      <c r="I66" s="660" t="s">
        <v>13</v>
      </c>
      <c r="J66" s="659">
        <v>2.4098999999999999</v>
      </c>
      <c r="K66" s="637">
        <v>400000</v>
      </c>
      <c r="L66" s="638">
        <f t="shared" si="0"/>
        <v>963960</v>
      </c>
      <c r="M66" s="830"/>
      <c r="N66" s="818"/>
    </row>
    <row r="67" spans="1:14" x14ac:dyDescent="0.2">
      <c r="A67" s="824"/>
      <c r="B67" s="833"/>
      <c r="C67" s="824"/>
      <c r="D67" s="660" t="s">
        <v>11</v>
      </c>
      <c r="E67" s="660" t="s">
        <v>302</v>
      </c>
      <c r="F67" s="661">
        <v>4245</v>
      </c>
      <c r="G67" s="660" t="s">
        <v>257</v>
      </c>
      <c r="H67" s="660" t="s">
        <v>11</v>
      </c>
      <c r="I67" s="660" t="s">
        <v>12</v>
      </c>
      <c r="J67" s="659">
        <v>0.42449999999999999</v>
      </c>
      <c r="K67" s="637">
        <v>400000</v>
      </c>
      <c r="L67" s="638">
        <f t="shared" si="0"/>
        <v>169800</v>
      </c>
      <c r="M67" s="830"/>
      <c r="N67" s="818"/>
    </row>
    <row r="68" spans="1:14" x14ac:dyDescent="0.2">
      <c r="A68" s="824"/>
      <c r="B68" s="833"/>
      <c r="C68" s="824"/>
      <c r="D68" s="660" t="s">
        <v>11</v>
      </c>
      <c r="E68" s="660" t="s">
        <v>303</v>
      </c>
      <c r="F68" s="661">
        <v>2972</v>
      </c>
      <c r="G68" s="660" t="s">
        <v>257</v>
      </c>
      <c r="H68" s="660" t="s">
        <v>11</v>
      </c>
      <c r="I68" s="660" t="s">
        <v>10</v>
      </c>
      <c r="J68" s="659">
        <v>0.29720000000000002</v>
      </c>
      <c r="K68" s="637">
        <v>400000</v>
      </c>
      <c r="L68" s="638">
        <f t="shared" si="0"/>
        <v>118880.00000000001</v>
      </c>
      <c r="M68" s="830"/>
      <c r="N68" s="818"/>
    </row>
    <row r="69" spans="1:14" x14ac:dyDescent="0.2">
      <c r="A69" s="824"/>
      <c r="B69" s="833"/>
      <c r="C69" s="824"/>
      <c r="D69" s="660" t="s">
        <v>11</v>
      </c>
      <c r="E69" s="660" t="s">
        <v>304</v>
      </c>
      <c r="F69" s="661">
        <v>4185</v>
      </c>
      <c r="G69" s="660" t="s">
        <v>257</v>
      </c>
      <c r="H69" s="660" t="s">
        <v>11</v>
      </c>
      <c r="I69" s="660" t="s">
        <v>55</v>
      </c>
      <c r="J69" s="659">
        <v>0.41849999999999998</v>
      </c>
      <c r="K69" s="637">
        <v>400000</v>
      </c>
      <c r="L69" s="638">
        <f t="shared" si="0"/>
        <v>167400</v>
      </c>
      <c r="M69" s="830"/>
      <c r="N69" s="818"/>
    </row>
    <row r="70" spans="1:14" x14ac:dyDescent="0.2">
      <c r="A70" s="824"/>
      <c r="B70" s="833"/>
      <c r="C70" s="824"/>
      <c r="D70" s="660" t="s">
        <v>13</v>
      </c>
      <c r="E70" s="660" t="s">
        <v>295</v>
      </c>
      <c r="F70" s="661">
        <v>14170</v>
      </c>
      <c r="G70" s="660" t="s">
        <v>292</v>
      </c>
      <c r="H70" s="660" t="s">
        <v>21</v>
      </c>
      <c r="I70" s="660" t="s">
        <v>9</v>
      </c>
      <c r="J70" s="659">
        <v>1.417</v>
      </c>
      <c r="K70" s="637">
        <v>400000</v>
      </c>
      <c r="L70" s="638">
        <f t="shared" si="0"/>
        <v>566800</v>
      </c>
      <c r="M70" s="830"/>
      <c r="N70" s="818"/>
    </row>
    <row r="71" spans="1:14" x14ac:dyDescent="0.2">
      <c r="A71" s="824"/>
      <c r="B71" s="833"/>
      <c r="C71" s="824"/>
      <c r="D71" s="660">
        <v>3</v>
      </c>
      <c r="E71" s="660" t="s">
        <v>296</v>
      </c>
      <c r="F71" s="661">
        <v>13453</v>
      </c>
      <c r="G71" s="660" t="s">
        <v>292</v>
      </c>
      <c r="H71" s="660" t="s">
        <v>12</v>
      </c>
      <c r="I71" s="660" t="s">
        <v>9</v>
      </c>
      <c r="J71" s="659">
        <v>1.3452999999999999</v>
      </c>
      <c r="K71" s="637">
        <v>400000</v>
      </c>
      <c r="L71" s="638">
        <f t="shared" si="0"/>
        <v>538120</v>
      </c>
      <c r="M71" s="830"/>
      <c r="N71" s="818"/>
    </row>
    <row r="72" spans="1:14" x14ac:dyDescent="0.2">
      <c r="A72" s="824"/>
      <c r="B72" s="833"/>
      <c r="C72" s="824"/>
      <c r="D72" s="660" t="s">
        <v>13</v>
      </c>
      <c r="E72" s="660" t="s">
        <v>296</v>
      </c>
      <c r="F72" s="661">
        <v>9875</v>
      </c>
      <c r="G72" s="660" t="s">
        <v>292</v>
      </c>
      <c r="H72" s="660" t="s">
        <v>22</v>
      </c>
      <c r="I72" s="660" t="s">
        <v>9</v>
      </c>
      <c r="J72" s="659">
        <v>0.98750000000000004</v>
      </c>
      <c r="K72" s="637">
        <v>400000</v>
      </c>
      <c r="L72" s="638">
        <f t="shared" si="0"/>
        <v>395000</v>
      </c>
      <c r="M72" s="830"/>
      <c r="N72" s="818"/>
    </row>
    <row r="73" spans="1:14" x14ac:dyDescent="0.2">
      <c r="A73" s="824"/>
      <c r="B73" s="833"/>
      <c r="C73" s="824"/>
      <c r="D73" s="660" t="s">
        <v>13</v>
      </c>
      <c r="E73" s="660" t="s">
        <v>297</v>
      </c>
      <c r="F73" s="661">
        <v>25470</v>
      </c>
      <c r="G73" s="660" t="s">
        <v>292</v>
      </c>
      <c r="H73" s="660" t="s">
        <v>21</v>
      </c>
      <c r="I73" s="660" t="s">
        <v>11</v>
      </c>
      <c r="J73" s="659">
        <v>2.5470000000000002</v>
      </c>
      <c r="K73" s="637">
        <v>400000</v>
      </c>
      <c r="L73" s="638">
        <f t="shared" ref="L73:L84" si="1">K73*J73</f>
        <v>1018800.0000000001</v>
      </c>
      <c r="M73" s="830"/>
      <c r="N73" s="818"/>
    </row>
    <row r="74" spans="1:14" ht="15" customHeight="1" x14ac:dyDescent="0.2">
      <c r="A74" s="824"/>
      <c r="B74" s="833"/>
      <c r="C74" s="824"/>
      <c r="D74" s="660" t="s">
        <v>13</v>
      </c>
      <c r="E74" s="660" t="s">
        <v>297</v>
      </c>
      <c r="F74" s="661">
        <v>4115</v>
      </c>
      <c r="G74" s="660" t="s">
        <v>292</v>
      </c>
      <c r="H74" s="660" t="s">
        <v>53</v>
      </c>
      <c r="I74" s="660" t="s">
        <v>9</v>
      </c>
      <c r="J74" s="659">
        <v>0.41149999999999998</v>
      </c>
      <c r="K74" s="637">
        <v>400000</v>
      </c>
      <c r="L74" s="638">
        <f t="shared" si="1"/>
        <v>164600</v>
      </c>
      <c r="M74" s="830"/>
      <c r="N74" s="818"/>
    </row>
    <row r="75" spans="1:14" x14ac:dyDescent="0.2">
      <c r="A75" s="824"/>
      <c r="B75" s="833"/>
      <c r="C75" s="824"/>
      <c r="D75" s="660" t="s">
        <v>13</v>
      </c>
      <c r="E75" s="660" t="s">
        <v>305</v>
      </c>
      <c r="F75" s="661">
        <v>12169.000000000002</v>
      </c>
      <c r="G75" s="660" t="s">
        <v>292</v>
      </c>
      <c r="H75" s="660" t="s">
        <v>53</v>
      </c>
      <c r="I75" s="660" t="s">
        <v>11</v>
      </c>
      <c r="J75" s="659">
        <v>1.2169000000000001</v>
      </c>
      <c r="K75" s="637">
        <v>400000</v>
      </c>
      <c r="L75" s="638">
        <f t="shared" si="1"/>
        <v>486760.00000000006</v>
      </c>
      <c r="M75" s="830"/>
      <c r="N75" s="818"/>
    </row>
    <row r="76" spans="1:14" x14ac:dyDescent="0.2">
      <c r="A76" s="824"/>
      <c r="B76" s="833"/>
      <c r="C76" s="824"/>
      <c r="D76" s="660" t="s">
        <v>13</v>
      </c>
      <c r="E76" s="660" t="s">
        <v>299</v>
      </c>
      <c r="F76" s="661">
        <v>10422</v>
      </c>
      <c r="G76" s="660" t="s">
        <v>257</v>
      </c>
      <c r="H76" s="660" t="s">
        <v>13</v>
      </c>
      <c r="I76" s="660" t="s">
        <v>9</v>
      </c>
      <c r="J76" s="659">
        <v>1.0422</v>
      </c>
      <c r="K76" s="637">
        <v>400000</v>
      </c>
      <c r="L76" s="638">
        <f t="shared" si="1"/>
        <v>416880</v>
      </c>
      <c r="M76" s="830"/>
      <c r="N76" s="818"/>
    </row>
    <row r="77" spans="1:14" x14ac:dyDescent="0.2">
      <c r="A77" s="824"/>
      <c r="B77" s="833"/>
      <c r="C77" s="824"/>
      <c r="D77" s="660" t="s">
        <v>13</v>
      </c>
      <c r="E77" s="660" t="s">
        <v>302</v>
      </c>
      <c r="F77" s="661">
        <v>22645</v>
      </c>
      <c r="G77" s="660" t="s">
        <v>250</v>
      </c>
      <c r="H77" s="660" t="s">
        <v>11</v>
      </c>
      <c r="I77" s="660" t="s">
        <v>13</v>
      </c>
      <c r="J77" s="659">
        <v>2.2645</v>
      </c>
      <c r="K77" s="637">
        <v>400000</v>
      </c>
      <c r="L77" s="638">
        <f t="shared" si="1"/>
        <v>905800</v>
      </c>
      <c r="M77" s="830"/>
      <c r="N77" s="818"/>
    </row>
    <row r="78" spans="1:14" x14ac:dyDescent="0.2">
      <c r="A78" s="824"/>
      <c r="B78" s="833"/>
      <c r="C78" s="824"/>
      <c r="D78" s="660" t="s">
        <v>21</v>
      </c>
      <c r="E78" s="660" t="s">
        <v>306</v>
      </c>
      <c r="F78" s="661">
        <v>31666</v>
      </c>
      <c r="G78" s="660" t="s">
        <v>250</v>
      </c>
      <c r="H78" s="660" t="s">
        <v>11</v>
      </c>
      <c r="I78" s="660" t="s">
        <v>9</v>
      </c>
      <c r="J78" s="659">
        <v>3.1665999999999999</v>
      </c>
      <c r="K78" s="637">
        <v>400000</v>
      </c>
      <c r="L78" s="638">
        <f t="shared" si="1"/>
        <v>1266640</v>
      </c>
      <c r="M78" s="830"/>
      <c r="N78" s="818"/>
    </row>
    <row r="79" spans="1:14" x14ac:dyDescent="0.2">
      <c r="A79" s="824"/>
      <c r="B79" s="833"/>
      <c r="C79" s="824"/>
      <c r="D79" s="660" t="s">
        <v>21</v>
      </c>
      <c r="E79" s="660" t="s">
        <v>307</v>
      </c>
      <c r="F79" s="661">
        <v>10319</v>
      </c>
      <c r="G79" s="660" t="s">
        <v>250</v>
      </c>
      <c r="H79" s="660" t="s">
        <v>11</v>
      </c>
      <c r="I79" s="660" t="s">
        <v>11</v>
      </c>
      <c r="J79" s="659">
        <v>1.0319</v>
      </c>
      <c r="K79" s="637">
        <v>400000</v>
      </c>
      <c r="L79" s="638">
        <f t="shared" si="1"/>
        <v>412760</v>
      </c>
      <c r="M79" s="830"/>
      <c r="N79" s="818"/>
    </row>
    <row r="80" spans="1:14" x14ac:dyDescent="0.2">
      <c r="A80" s="825"/>
      <c r="B80" s="834"/>
      <c r="C80" s="825"/>
      <c r="D80" s="662"/>
      <c r="E80" s="662"/>
      <c r="F80" s="663">
        <f>SUM(F54:F79)</f>
        <v>438095</v>
      </c>
      <c r="G80" s="663">
        <f t="shared" ref="G80:I80" si="2">SUM(G54:G79)</f>
        <v>0</v>
      </c>
      <c r="H80" s="663">
        <f t="shared" si="2"/>
        <v>0</v>
      </c>
      <c r="I80" s="663">
        <f t="shared" si="2"/>
        <v>0</v>
      </c>
      <c r="J80" s="664">
        <v>43.8095</v>
      </c>
      <c r="K80" s="639">
        <v>400000</v>
      </c>
      <c r="L80" s="640">
        <f t="shared" si="1"/>
        <v>17523800</v>
      </c>
      <c r="M80" s="831"/>
      <c r="N80" s="819"/>
    </row>
    <row r="81" spans="1:15" ht="42" customHeight="1" x14ac:dyDescent="0.2">
      <c r="A81" s="641">
        <v>18</v>
      </c>
      <c r="B81" s="665" t="s">
        <v>308</v>
      </c>
      <c r="C81" s="641" t="s">
        <v>288</v>
      </c>
      <c r="D81" s="660" t="s">
        <v>13</v>
      </c>
      <c r="E81" s="660" t="s">
        <v>298</v>
      </c>
      <c r="F81" s="661">
        <v>11137.999999999998</v>
      </c>
      <c r="G81" s="660" t="s">
        <v>292</v>
      </c>
      <c r="H81" s="660" t="s">
        <v>53</v>
      </c>
      <c r="I81" s="660" t="s">
        <v>13</v>
      </c>
      <c r="J81" s="659">
        <v>1.1137999999999999</v>
      </c>
      <c r="K81" s="637">
        <v>400000</v>
      </c>
      <c r="L81" s="638">
        <f t="shared" si="1"/>
        <v>445519.99999999994</v>
      </c>
      <c r="M81" s="655">
        <f>L81</f>
        <v>445519.99999999994</v>
      </c>
      <c r="N81" s="657"/>
    </row>
    <row r="82" spans="1:15" ht="39.75" customHeight="1" x14ac:dyDescent="0.2">
      <c r="A82" s="641">
        <v>19</v>
      </c>
      <c r="B82" s="666" t="s">
        <v>309</v>
      </c>
      <c r="C82" s="641" t="s">
        <v>310</v>
      </c>
      <c r="D82" s="660" t="s">
        <v>13</v>
      </c>
      <c r="E82" s="660" t="s">
        <v>303</v>
      </c>
      <c r="F82" s="661">
        <v>2738.9999999999995</v>
      </c>
      <c r="G82" s="660" t="s">
        <v>250</v>
      </c>
      <c r="H82" s="660" t="s">
        <v>12</v>
      </c>
      <c r="I82" s="660" t="s">
        <v>11</v>
      </c>
      <c r="J82" s="659">
        <v>0.27389999999999998</v>
      </c>
      <c r="K82" s="637">
        <v>400000</v>
      </c>
      <c r="L82" s="638">
        <f t="shared" si="1"/>
        <v>109559.99999999999</v>
      </c>
      <c r="M82" s="655">
        <f>L82</f>
        <v>109559.99999999999</v>
      </c>
      <c r="N82" s="657"/>
    </row>
    <row r="83" spans="1:15" ht="41.25" customHeight="1" x14ac:dyDescent="0.2">
      <c r="A83" s="641">
        <v>20</v>
      </c>
      <c r="B83" s="666" t="s">
        <v>270</v>
      </c>
      <c r="C83" s="641" t="s">
        <v>310</v>
      </c>
      <c r="D83" s="660" t="s">
        <v>13</v>
      </c>
      <c r="E83" s="660" t="s">
        <v>311</v>
      </c>
      <c r="F83" s="661">
        <v>6683</v>
      </c>
      <c r="G83" s="660" t="s">
        <v>250</v>
      </c>
      <c r="H83" s="660" t="s">
        <v>12</v>
      </c>
      <c r="I83" s="660" t="s">
        <v>9</v>
      </c>
      <c r="J83" s="659">
        <v>0.66830000000000001</v>
      </c>
      <c r="K83" s="637">
        <v>400000</v>
      </c>
      <c r="L83" s="638">
        <f t="shared" si="1"/>
        <v>267320</v>
      </c>
      <c r="M83" s="640">
        <f>L83</f>
        <v>267320</v>
      </c>
      <c r="N83" s="657"/>
    </row>
    <row r="84" spans="1:15" ht="21.75" customHeight="1" x14ac:dyDescent="0.25">
      <c r="A84" s="845" t="s">
        <v>18</v>
      </c>
      <c r="B84" s="845"/>
      <c r="C84" s="845"/>
      <c r="D84" s="845"/>
      <c r="E84" s="845"/>
      <c r="F84" s="845"/>
      <c r="G84" s="669"/>
      <c r="H84" s="669"/>
      <c r="I84" s="669"/>
      <c r="J84" s="670">
        <v>136.23390000000001</v>
      </c>
      <c r="K84" s="671">
        <v>400000</v>
      </c>
      <c r="L84" s="672">
        <f t="shared" si="1"/>
        <v>54493560</v>
      </c>
      <c r="M84" s="673">
        <f>K84*J84</f>
        <v>54493560</v>
      </c>
      <c r="N84" s="657"/>
      <c r="O84" s="636"/>
    </row>
    <row r="85" spans="1:15" ht="15" x14ac:dyDescent="0.25">
      <c r="A85" s="643"/>
      <c r="B85" s="647"/>
      <c r="C85" s="647"/>
      <c r="D85" s="647"/>
      <c r="E85" s="647"/>
      <c r="F85" s="644"/>
      <c r="G85" s="644"/>
      <c r="H85" s="644"/>
      <c r="I85" s="644"/>
      <c r="J85" s="646"/>
      <c r="K85" s="644"/>
      <c r="L85" s="645"/>
      <c r="M85" s="644"/>
    </row>
    <row r="86" spans="1:15" ht="15.75" x14ac:dyDescent="0.2">
      <c r="B86" s="816" t="s">
        <v>317</v>
      </c>
      <c r="C86" s="816"/>
      <c r="D86" s="632"/>
      <c r="E86" s="682" t="s">
        <v>318</v>
      </c>
      <c r="F86" s="682"/>
      <c r="G86" s="682"/>
      <c r="H86" s="682" t="s">
        <v>319</v>
      </c>
      <c r="I86" s="682"/>
      <c r="J86" s="682"/>
      <c r="K86" s="792" t="s">
        <v>323</v>
      </c>
      <c r="L86" s="792"/>
      <c r="M86" s="792"/>
    </row>
    <row r="87" spans="1:15" ht="16.5" x14ac:dyDescent="0.2">
      <c r="B87" s="654"/>
      <c r="C87" s="585"/>
      <c r="D87" s="585"/>
      <c r="E87" s="585"/>
      <c r="F87" s="585"/>
      <c r="G87" s="585"/>
      <c r="H87" s="585"/>
      <c r="I87" s="585"/>
      <c r="J87" s="585"/>
      <c r="K87" s="585"/>
      <c r="L87" s="586"/>
      <c r="M87" s="587"/>
    </row>
    <row r="88" spans="1:15" ht="16.5" x14ac:dyDescent="0.2">
      <c r="B88" s="654"/>
      <c r="C88" s="585"/>
      <c r="D88" s="585"/>
      <c r="E88" s="585"/>
      <c r="F88" s="585"/>
      <c r="G88" s="585"/>
      <c r="H88" s="585"/>
      <c r="I88" s="585"/>
      <c r="J88" s="585"/>
      <c r="K88" s="585"/>
      <c r="L88" s="586"/>
      <c r="M88" s="585"/>
    </row>
    <row r="89" spans="1:15" ht="16.5" x14ac:dyDescent="0.2">
      <c r="B89" s="654"/>
      <c r="C89" s="585"/>
      <c r="D89" s="585"/>
      <c r="E89" s="585"/>
      <c r="F89" s="585"/>
      <c r="G89" s="585"/>
      <c r="H89" s="585"/>
      <c r="I89" s="585"/>
      <c r="J89" s="585"/>
      <c r="K89" s="585"/>
      <c r="L89" s="586"/>
      <c r="M89" s="585"/>
    </row>
    <row r="90" spans="1:15" ht="16.5" x14ac:dyDescent="0.2">
      <c r="B90" s="654"/>
      <c r="C90" s="585"/>
      <c r="D90" s="585"/>
      <c r="E90" s="585"/>
      <c r="F90" s="585"/>
      <c r="G90" s="585"/>
      <c r="H90" s="585"/>
      <c r="I90" s="585"/>
      <c r="J90" s="585"/>
      <c r="K90" s="585"/>
      <c r="L90" s="586"/>
      <c r="M90" s="585"/>
    </row>
    <row r="91" spans="1:15" ht="16.5" x14ac:dyDescent="0.2">
      <c r="B91" s="809" t="s">
        <v>320</v>
      </c>
      <c r="C91" s="809"/>
      <c r="D91" s="585"/>
      <c r="E91" s="785" t="s">
        <v>321</v>
      </c>
      <c r="F91" s="785"/>
      <c r="G91" s="785"/>
      <c r="H91" s="785" t="s">
        <v>322</v>
      </c>
      <c r="I91" s="785"/>
      <c r="J91" s="785"/>
      <c r="K91" s="786" t="s">
        <v>324</v>
      </c>
      <c r="L91" s="786"/>
      <c r="M91" s="786"/>
    </row>
  </sheetData>
  <mergeCells count="73">
    <mergeCell ref="A54:A80"/>
    <mergeCell ref="A2:N2"/>
    <mergeCell ref="G1:N1"/>
    <mergeCell ref="A1:E1"/>
    <mergeCell ref="M23:M28"/>
    <mergeCell ref="I5:I6"/>
    <mergeCell ref="A8:A16"/>
    <mergeCell ref="B8:B16"/>
    <mergeCell ref="C8:C16"/>
    <mergeCell ref="A4:A6"/>
    <mergeCell ref="B4:B6"/>
    <mergeCell ref="C4:C6"/>
    <mergeCell ref="D4:F4"/>
    <mergeCell ref="K4:K6"/>
    <mergeCell ref="H5:H6"/>
    <mergeCell ref="M8:M16"/>
    <mergeCell ref="A19:A22"/>
    <mergeCell ref="B19:B22"/>
    <mergeCell ref="C19:C22"/>
    <mergeCell ref="M19:M22"/>
    <mergeCell ref="E8:E9"/>
    <mergeCell ref="D5:D6"/>
    <mergeCell ref="E5:E6"/>
    <mergeCell ref="F5:F6"/>
    <mergeCell ref="G5:G6"/>
    <mergeCell ref="J4:J6"/>
    <mergeCell ref="G4:I4"/>
    <mergeCell ref="L4:M6"/>
    <mergeCell ref="M29:M31"/>
    <mergeCell ref="A37:A41"/>
    <mergeCell ref="B37:B41"/>
    <mergeCell ref="C37:C41"/>
    <mergeCell ref="M37:M41"/>
    <mergeCell ref="A29:A31"/>
    <mergeCell ref="B29:B31"/>
    <mergeCell ref="C29:C31"/>
    <mergeCell ref="A48:A50"/>
    <mergeCell ref="B48:B50"/>
    <mergeCell ref="C48:C50"/>
    <mergeCell ref="M48:M50"/>
    <mergeCell ref="M43:M47"/>
    <mergeCell ref="A43:A47"/>
    <mergeCell ref="B43:B47"/>
    <mergeCell ref="C43:C47"/>
    <mergeCell ref="B91:C91"/>
    <mergeCell ref="E91:G91"/>
    <mergeCell ref="H91:J91"/>
    <mergeCell ref="K91:M91"/>
    <mergeCell ref="N37:N41"/>
    <mergeCell ref="N43:N47"/>
    <mergeCell ref="N48:N50"/>
    <mergeCell ref="N51:N53"/>
    <mergeCell ref="N54:N80"/>
    <mergeCell ref="M51:M53"/>
    <mergeCell ref="M54:M80"/>
    <mergeCell ref="C54:C80"/>
    <mergeCell ref="B54:B80"/>
    <mergeCell ref="B51:B53"/>
    <mergeCell ref="C51:C53"/>
    <mergeCell ref="A84:F84"/>
    <mergeCell ref="B86:C86"/>
    <mergeCell ref="E86:G86"/>
    <mergeCell ref="H86:J86"/>
    <mergeCell ref="K86:M86"/>
    <mergeCell ref="N4:N6"/>
    <mergeCell ref="N8:N16"/>
    <mergeCell ref="N19:N22"/>
    <mergeCell ref="N23:N28"/>
    <mergeCell ref="N29:N31"/>
    <mergeCell ref="A23:A28"/>
    <mergeCell ref="B23:B28"/>
    <mergeCell ref="C23:C28"/>
    <mergeCell ref="A51:A53"/>
  </mergeCells>
  <pageMargins left="0.39" right="0.16" top="0.39" bottom="0.26"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DS</vt:lpstr>
      <vt:lpstr>Toàn huyện</vt:lpstr>
      <vt:lpstr>Biểu 1a</vt:lpstr>
      <vt:lpstr>Biểu 1b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2024-12-30T04:04:20Z</cp:lastPrinted>
  <dcterms:created xsi:type="dcterms:W3CDTF">2022-12-12T08:32:27Z</dcterms:created>
  <dcterms:modified xsi:type="dcterms:W3CDTF">2024-12-30T04:05:27Z</dcterms:modified>
</cp:coreProperties>
</file>